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0\2T20\Pacote divulgação\"/>
    </mc:Choice>
  </mc:AlternateContent>
  <xr:revisionPtr revIDLastSave="0" documentId="13_ncr:1_{F60EEE8C-D125-4636-A837-E3C04A2C3B54}" xr6:coauthVersionLast="45" xr6:coauthVersionMax="45" xr10:uidLastSave="{00000000-0000-0000-0000-000000000000}"/>
  <bookViews>
    <workbookView xWindow="-120" yWindow="-120" windowWidth="20730" windowHeight="11160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DRE" sheetId="1" r:id="rId4"/>
    <sheet name="DFC Price" sheetId="18" state="hidden" r:id="rId5"/>
    <sheet name="Balanço Patrimonial" sheetId="3" r:id="rId6"/>
    <sheet name="Fluxo de caixa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a">#REF!</definedName>
    <definedName name="_1524GLO">[1]perfil_fx_Hor!$T$10:$T$24</definedName>
    <definedName name="_214GLO">[1]perfil_fx_Hor!$N$10:$N$24</definedName>
    <definedName name="_2539GLO">[1]perfil_fx_Hor!$U$10:$U$24</definedName>
    <definedName name="_40GLO">[1]perfil_fx_Hor!$V$10:$V$24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[1]menu!$J$2:$J$13</definedName>
    <definedName name="_MES2">[1]menu!$K$3:$K$13</definedName>
    <definedName name="_MES3">[1]menu!$L$2:$L$13</definedName>
    <definedName name="_MES4">[1]menu!$M$2:$M$13</definedName>
    <definedName name="_MES5">[1]menu!$N$2:$N$13</definedName>
    <definedName name="_MES6">[1]menu!$O$2:$O$13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'[2]Ficha Técnica'!$A$12:$B$134</definedName>
    <definedName name="aas">#REF!</definedName>
    <definedName name="AB">#REF!</definedName>
    <definedName name="ABGLO">[3]perfil_fx_Hor!$P$10:$P$24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'[4]Resumo - Por Categoria'!$O$26</definedName>
    <definedName name="ana">[0]!_p1</definedName>
    <definedName name="Andina">'[5]FLOWCHART-02'!#REF!</definedName>
    <definedName name="AndreBiagi">'[5]FLOWCHART-02'!#REF!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Patrimonial'!$A$7:$H$71</definedName>
    <definedName name="_xlnm.Print_Area" localSheetId="3">DRE!$A$7:$V$58</definedName>
    <definedName name="_xlnm.Print_Area" localSheetId="6">'Fluxo de caixa'!$A$7:$V$78</definedName>
    <definedName name="_xlnm.Print_Area" localSheetId="2">'Planilha Hélio'!$A$47:$L$93</definedName>
    <definedName name="_xlnm.Print_Area">#N/A</definedName>
    <definedName name="Área_impressão_IM">#REF!</definedName>
    <definedName name="AreEstimada">[6]Tabelas!$E$8:$F$19</definedName>
    <definedName name="AreFEE">[6]Tabelas!$E$39:$F$50</definedName>
    <definedName name="AreReal">[6]Tabelas!$E$24:$F$35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[3]perfil_fx_Hor!$D$10:$D$24</definedName>
    <definedName name="B">'[7]Ficha Técnica'!$A$12:$B$134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[8]MID!#REF!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'[9]Gerenciador de Cenários'!$C$2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'[4]Resumo - Por Categoria'!$O$20</definedName>
    <definedName name="CGLO">[3]perfil_fx_Hor!$Q$10:$Q$24</definedName>
    <definedName name="cinco">#REF!</definedName>
    <definedName name="çjk">[0]!_p1</definedName>
    <definedName name="claudia">#REF!</definedName>
    <definedName name="CODGLO">[3]perfil_fx_Hor!#REF!</definedName>
    <definedName name="CODTERRITORIO">#REF!</definedName>
    <definedName name="commid">[8]MID!#REF!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[3]perfil_fx_Hor!$I$10:$I$24</definedName>
    <definedName name="CPPGLO">[3]perfil_fx_Hor!$J$10:$J$24</definedName>
    <definedName name="criativa">#REF!</definedName>
    <definedName name="_xlnm.Criteria">#REF!</definedName>
    <definedName name="CUR">#REF!</definedName>
    <definedName name="CURITIBA">[0]!_p1</definedName>
    <definedName name="cutoff">[9]DRE!$AD$1</definedName>
    <definedName name="D">[0]!_p1</definedName>
    <definedName name="DADD">#REF!</definedName>
    <definedName name="DAN">[0]!_p1</definedName>
    <definedName name="DD">#REF!</definedName>
    <definedName name="DdaHoraPgPerc">[10]dHora!$D$307:$W$354</definedName>
    <definedName name="DDD">#REF!</definedName>
    <definedName name="DDDDDD">#REF!</definedName>
    <definedName name="DEGLO">[3]perfil_fx_Hor!$R$10:$R$24</definedName>
    <definedName name="Delta">'[11]Resumo - Por Categoria'!$Q$23</definedName>
    <definedName name="DeltaMORMAII">'[4]Resumo - Por Categoria'!$Q$22</definedName>
    <definedName name="DeltaSEIKO">'[4]Resumo - Por Categoria'!$Q$24</definedName>
    <definedName name="DeltaTECHNOS">'[4]Resumo - Por Categoria'!$Q$21</definedName>
    <definedName name="DeltaTP">'[4]Resumo - Por Categoria'!$Q$23</definedName>
    <definedName name="devers2">[12]MêsBase!$A$2:$Q$64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[10]dHora!$D$358:$Z$414</definedName>
    <definedName name="DhAcesAbsAcum">[10]dHora!$D$422:$Y$478</definedName>
    <definedName name="DhAcesPer">[10]dHora!$AD$358:$BC$414</definedName>
    <definedName name="DhAcesPerAcum">[10]dHora!$AD$422:$BC$478</definedName>
    <definedName name="DhAcesPerc">[10]dHora!$D$422:$Y$478</definedName>
    <definedName name="DhPgAbs">[10]dHora!$D$40:$Y$85</definedName>
    <definedName name="DhPgAbsAcum">[10]dHora!$D$255:$W$299</definedName>
    <definedName name="DhPgPerAcum">[10]dHora!$D$200:$Y$244</definedName>
    <definedName name="DhPgPerc">[10]dHora!$D$92:$Y$137</definedName>
    <definedName name="DIAGLO">[3]perfil_fx_Hor!#REF!</definedName>
    <definedName name="DICNOMEBL_Mun">#REF!</definedName>
    <definedName name="DICNOMEBL_UF">#REF!</definedName>
    <definedName name="dinossauro">#REF!</definedName>
    <definedName name="dirj">#REF!</definedName>
    <definedName name="dissidio">'[13]Premissas Macro'!$AA$5</definedName>
    <definedName name="Distritos">#REF!</definedName>
    <definedName name="Divers">[14]MêsBase!$A$2:$Q$64</definedName>
    <definedName name="DN">[0]!_p1</definedName>
    <definedName name="Doac">[15]Tabelas!$E$24:$F$35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[3]perfil_fx_Hor!$H$10:$H$24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[13]RESUMO!$K$1</definedName>
    <definedName name="EVA10GLO">[3]perfil_fx_Hor!#REF!</definedName>
    <definedName name="EVA11GLO">[3]perfil_fx_Hor!#REF!</definedName>
    <definedName name="EVA12GLO">[3]perfil_fx_Hor!#REF!</definedName>
    <definedName name="EVA13GLO">[3]perfil_fx_Hor!#REF!</definedName>
    <definedName name="EVA1GLO">[3]perfil_fx_Hor!#REF!</definedName>
    <definedName name="EVA2GLO">[3]perfil_fx_Hor!#REF!</definedName>
    <definedName name="EVA3GLO">[3]perfil_fx_Hor!#REF!</definedName>
    <definedName name="EVA4GLO">[3]perfil_fx_Hor!#REF!</definedName>
    <definedName name="EVA5GLO">[3]perfil_fx_Hor!#REF!</definedName>
    <definedName name="EVA6GLO">[3]perfil_fx_Hor!#REF!</definedName>
    <definedName name="EVA7GLO">[3]perfil_fx_Hor!#REF!</definedName>
    <definedName name="EVA8GLO">[3]perfil_fx_Hor!#REF!</definedName>
    <definedName name="EVA9GLO">[3]perfil_fx_Hor!#REF!</definedName>
    <definedName name="EVCPM10GLO">[3]perfil_fx_Hor!#REF!</definedName>
    <definedName name="EVCPM11GLO">[3]perfil_fx_Hor!#REF!</definedName>
    <definedName name="EVCPM12GLO">[3]perfil_fx_Hor!#REF!</definedName>
    <definedName name="EVCPM13GLO">[3]perfil_fx_Hor!#REF!</definedName>
    <definedName name="EVCPM1GLO">[3]perfil_fx_Hor!#REF!</definedName>
    <definedName name="EVCPM2GLO">[3]perfil_fx_Hor!#REF!</definedName>
    <definedName name="EVCPM3GLO">[3]perfil_fx_Hor!#REF!</definedName>
    <definedName name="EVCPM4GLO">[3]perfil_fx_Hor!#REF!</definedName>
    <definedName name="EVCPM5GLO">[3]perfil_fx_Hor!#REF!</definedName>
    <definedName name="EVCPM6GLO">[3]perfil_fx_Hor!#REF!</definedName>
    <definedName name="EVCPM7GLO">[3]perfil_fx_Hor!#REF!</definedName>
    <definedName name="EVCPM8GLO">[3]perfil_fx_Hor!#REF!</definedName>
    <definedName name="EVCPM9GLO">[3]perfil_fx_Hor!#REF!</definedName>
    <definedName name="EVP10GLO">[3]perfil_fx_Hor!#REF!</definedName>
    <definedName name="EVP11GLO">[3]perfil_fx_Hor!#REF!</definedName>
    <definedName name="EVP12GLO">[3]perfil_fx_Hor!#REF!</definedName>
    <definedName name="EVP13GLO">[3]perfil_fx_Hor!#REF!</definedName>
    <definedName name="EVP1GLO">[3]perfil_fx_Hor!#REF!</definedName>
    <definedName name="EVP2GLO">[3]perfil_fx_Hor!#REF!</definedName>
    <definedName name="EVP3GLO">[3]perfil_fx_Hor!#REF!</definedName>
    <definedName name="EVP4GLO">[3]perfil_fx_Hor!#REF!</definedName>
    <definedName name="EVP5GLO">[3]perfil_fx_Hor!#REF!</definedName>
    <definedName name="EVP6GLO">[3]perfil_fx_Hor!#REF!</definedName>
    <definedName name="EVP7GLO">[3]perfil_fx_Hor!#REF!</definedName>
    <definedName name="EVP8GLO">[3]perfil_fx_Hor!#REF!</definedName>
    <definedName name="EVP9GLO">[3]perfil_fx_Hor!#REF!</definedName>
    <definedName name="F" hidden="1">#REF!</definedName>
    <definedName name="Fábio">#REF!</definedName>
    <definedName name="fabioa">[16]OBS!$B$21:$D$22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[8]mapa!#REF!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[3]menu!$I$22:$I$23</definedName>
    <definedName name="FXHOR1824">[3]menu!$I$17:$I$19</definedName>
    <definedName name="G" hidden="1">#REF!</definedName>
    <definedName name="GENGLO">[3]perfil_fx_Hor!#REF!</definedName>
    <definedName name="GER">#REF!</definedName>
    <definedName name="Geral">#REF!</definedName>
    <definedName name="gestores">[17]Plan1!$C$2:$C$37+#REF!</definedName>
    <definedName name="ggg">[0]!_p1</definedName>
    <definedName name="GNDFNGL">#REF!</definedName>
    <definedName name="gr">#REF!</definedName>
    <definedName name="grp">'[18]PROG. TV aberta CA'!#REF!,'[18]PROG. TV aberta CA'!#REF!,'[18]PROG. TV aberta CA'!#REF!,'[18]PROG. TV aberta CA'!#REF!,'[18]PROG. TV aberta CA'!#REF!</definedName>
    <definedName name="grupo1">'[19]Resumo por P'!$M$27</definedName>
    <definedName name="grupo2">'[19]Resumo por P'!$M$28</definedName>
    <definedName name="grupo3">'[19]Resumo por P'!$M$29</definedName>
    <definedName name="Grupos">#REF!</definedName>
    <definedName name="GYFTHJYJ">#REF!</definedName>
    <definedName name="HGLO">[3]perfil_fx_Hor!$L$10:$L$24</definedName>
    <definedName name="hkç">#REF!</definedName>
    <definedName name="HORGLO">[3]perfil_fx_Hor!#REF!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[20]sispecabr99!#REF!</definedName>
    <definedName name="IMPRESSÃO">[21]!IMPRESSÃO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[22]!IMPRIME</definedName>
    <definedName name="ImprimePrevisto">#REF!</definedName>
    <definedName name="ImprimeRealizado">'[23]Região Sul'!#REF!</definedName>
    <definedName name="ImprimeSaldo">'[23]Região Sul'!#REF!</definedName>
    <definedName name="IMPRIMIRMAPA">#REF!</definedName>
    <definedName name="imprimirmidia">#REF!</definedName>
    <definedName name="inclusão_de_novos_campos">#REF!</definedName>
    <definedName name="IndConGlo">[3]perfil_fx_Hor!#REF!</definedName>
    <definedName name="Informativos">#REF!</definedName>
    <definedName name="INSERÇÃO">'[18]PROG. TV aberta CA'!$F$1:$F$65536,'[18]PROG. TV aberta CA'!$H$1:$H$65536,'[18]PROG. TV aberta CA'!$J$1:$J$65536,'[18]PROG. TV aberta CA'!$L$1:$L$65536,'[18]PROG. TV aberta CA'!$N$1:$N$65536,'[18]PROG. TV aberta CA'!$P$1:$P$65536,'[18]PROG. TV aberta CA'!$R$1:$R$65536,'[18]PROG. TV aberta CA'!$T$1:$T$65536,'[18]PROG. TV aberta CA'!$V$1:$V$65536,'[18]PROG. TV aberta CA'!$X$1:$X$65536,'[18]PROG. TV aberta CA'!$Z$1:$Z$65536,'[18]PROG. TV aberta CA'!$AB$1:$AB$65536</definedName>
    <definedName name="INTERIOR">'[18]PROG. TV aberta FOX'!#REF!</definedName>
    <definedName name="internet2">[0]!_p1</definedName>
    <definedName name="IO">[0]!_p1</definedName>
    <definedName name="IPCA">'[9]Premissas - Macro'!$D$9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[8]!KITZELIA.KITZELIA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[24]CEARA!#REF!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[25]GREG1!#REF!</definedName>
    <definedName name="marketing">[25]GREG1!#REF!</definedName>
    <definedName name="Marylena">#REF!</definedName>
    <definedName name="mb">#REF!</definedName>
    <definedName name="media">[25]GREG1!#REF!</definedName>
    <definedName name="merc">#REF!</definedName>
    <definedName name="merch">#REF!</definedName>
    <definedName name="Merchandising">[0]!_p1</definedName>
    <definedName name="MESACUMULADO">[3]menu!$I$2:$I$13</definedName>
    <definedName name="Meses">#REF!</definedName>
    <definedName name="MGLO">[3]perfil_fx_Hor!$M$10:$M$24</definedName>
    <definedName name="MÍDIAEXTERIORjan">[0]!_p1</definedName>
    <definedName name="MKT">[4]Publicidade!$D$2</definedName>
    <definedName name="MKTGROSSUP">[4]Publicidade!$D$3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[3]perfil_fx_Hor!$F$10:$F$24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'[26]Budget Coca-Cola'!#REF!</definedName>
    <definedName name="nova">#REF!</definedName>
    <definedName name="novo">#REF!</definedName>
    <definedName name="NRB">[0]!_p1</definedName>
    <definedName name="NUMERODEORDEM">#REF!</definedName>
    <definedName name="NUMGLO">[3]perfil_fx_Hor!$A$10:$A$24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'[27]Ficha Técnica'!$A$12:$B$134</definedName>
    <definedName name="Out_96">'[19]Resumo por P'!$J$27</definedName>
    <definedName name="P">#REF!</definedName>
    <definedName name="painel">#REF!</definedName>
    <definedName name="PARGLO">[3]perfil_fx_Hor!$E$10:$E$24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[3]perfil_fx_Hor!#REF!</definedName>
    <definedName name="PB">#REF!</definedName>
    <definedName name="PBA">#REF!</definedName>
    <definedName name="pegn">#REF!</definedName>
    <definedName name="perfilglobo">#REF!</definedName>
    <definedName name="PGLO">[3]perfil_fx_Hor!$C$10:$C$24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[28]Resumo_Cobertura!$B$13</definedName>
    <definedName name="playboy">#REF!</definedName>
    <definedName name="PLR">[13]RESUMO!$Z$1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[3]menu!$Q$4:$Q$14</definedName>
    <definedName name="Pré2">[0]!_p1</definedName>
    <definedName name="PRGLO">[3]perfil_fx_Hor!$K$10:$K$24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[29]Tab!$A$3:$O$18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[30]plamarc!#REF!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[25]GREG1!#REF!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[31]Sispec!$A$1:$M$65536</definedName>
    <definedName name="Sispec00">#REF!</definedName>
    <definedName name="Sispec98">#REF!</definedName>
    <definedName name="Sispec99">[32]Sispec99!$A$1:$M$65536</definedName>
    <definedName name="SispecPSAP">[33]SispecPSAP!$A$1:$M$65536</definedName>
    <definedName name="SJC">#REF!</definedName>
    <definedName name="SJR">#REF!</definedName>
    <definedName name="SOR">#REF!</definedName>
    <definedName name="South">'[26]Budget Coca-Cola'!#REF!</definedName>
    <definedName name="SP">[3]BAUD!$A$1:$S$2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'[27]Ficha Técnica'!$A$12:$B$134</definedName>
    <definedName name="t">#REF!</definedName>
    <definedName name="Tab.Participação">[6]Tabelas!$A$8:$C$73</definedName>
    <definedName name="Tabela">#REF!</definedName>
    <definedName name="tabelatab">#REF!</definedName>
    <definedName name="TabEmp">[31]Tabelas!$A$1:$C$73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[3]perfil_fx_Hor!$G$10:$G$24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[30]plamarc!#REF!</definedName>
    <definedName name="_xlnm.Print_Titles" localSheetId="6">'Fluxo de caixa'!$7:$7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'[34]Projeção de Ganhos'!$F$7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[8]mapa!#REF!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[35]Tabelas!$E$24:$F$35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9" i="18" l="1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F42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K229" i="14" l="1"/>
  <c r="K251" i="14" s="1"/>
  <c r="I65" i="18"/>
  <c r="I69" i="18" s="1"/>
  <c r="P9" i="18"/>
  <c r="E65" i="18"/>
  <c r="E69" i="18" s="1"/>
  <c r="G54" i="18"/>
  <c r="N10" i="18"/>
  <c r="V221" i="14"/>
  <c r="V223" i="14" s="1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K258" i="14" l="1"/>
  <c r="K252" i="14"/>
  <c r="G65" i="18"/>
  <c r="G69" i="18" s="1"/>
  <c r="I14" i="16"/>
  <c r="H20" i="16"/>
  <c r="J14" i="16"/>
  <c r="F20" i="16"/>
  <c r="G72" i="18"/>
  <c r="K259" i="14" l="1"/>
  <c r="K267" i="14"/>
  <c r="G71" i="18"/>
  <c r="G73" i="18" s="1"/>
  <c r="H25" i="16"/>
  <c r="I25" i="16" s="1"/>
  <c r="I20" i="16"/>
  <c r="J20" i="16"/>
  <c r="F25" i="16"/>
  <c r="J25" i="16" s="1"/>
  <c r="K272" i="14" l="1"/>
  <c r="K273" i="14" s="1"/>
  <c r="K26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danielapires</author>
  </authors>
  <commentList>
    <comment ref="K7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danielapires:</t>
        </r>
        <r>
          <rPr>
            <sz val="9"/>
            <color indexed="81"/>
            <rFont val="Tahoma"/>
            <family val="2"/>
          </rPr>
          <t xml:space="preserve">
aqui esta desconsiderando apenas tvm do circulante</t>
        </r>
      </text>
    </comment>
    <comment ref="O7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danielapires:</t>
        </r>
        <r>
          <rPr>
            <sz val="9"/>
            <color indexed="81"/>
            <rFont val="Tahoma"/>
            <family val="2"/>
          </rPr>
          <t xml:space="preserve">
aqui esta desconsiderando apenas tvm do circulante</t>
        </r>
      </text>
    </comment>
    <comment ref="P7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danielapires:</t>
        </r>
        <r>
          <rPr>
            <sz val="9"/>
            <color indexed="81"/>
            <rFont val="Tahoma"/>
            <family val="2"/>
          </rPr>
          <t xml:space="preserve">
aqui esta desconsiderando apenas tvm do circulante</t>
        </r>
      </text>
    </comment>
  </commentList>
</comments>
</file>

<file path=xl/sharedStrings.xml><?xml version="1.0" encoding="utf-8"?>
<sst xmlns="http://schemas.openxmlformats.org/spreadsheetml/2006/main" count="789" uniqueCount="556">
  <si>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</si>
  <si>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</si>
  <si>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</si>
  <si>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</si>
  <si>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</si>
  <si>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</si>
  <si>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</si>
  <si>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</si>
  <si>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</si>
  <si>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</si>
  <si>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</si>
  <si>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</si>
  <si>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</si>
  <si>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</si>
  <si>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Impairment bens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</si>
  <si>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</si>
  <si>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</si>
  <si>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</si>
  <si>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</si>
  <si>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</si>
  <si>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</si>
  <si>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</si>
  <si>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</si>
  <si>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</si>
  <si>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</si>
  <si>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</si>
  <si>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</si>
  <si>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</si>
  <si>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</si>
  <si>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</si>
  <si>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</si>
  <si>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</si>
  <si>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</si>
  <si>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</si>
  <si>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</si>
  <si>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</si>
  <si>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</si>
  <si>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</si>
  <si>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</si>
  <si>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</si>
  <si>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</si>
  <si>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</si>
  <si>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</si>
  <si>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</si>
  <si>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</si>
  <si>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</si>
  <si>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</si>
  <si>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</si>
  <si>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</si>
  <si>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</si>
  <si>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</si>
  <si>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</si>
  <si>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</si>
  <si>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</si>
  <si>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</si>
  <si>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</si>
  <si>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</si>
  <si>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</si>
  <si>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</si>
  <si>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</si>
  <si>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</si>
  <si>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</si>
  <si>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</si>
  <si>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</si>
  <si>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</si>
  <si>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</si>
  <si>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</si>
  <si>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</si>
  <si>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</si>
  <si>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</si>
  <si>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</si>
  <si>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</si>
  <si>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</si>
  <si>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</si>
  <si>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</si>
  <si>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</si>
  <si>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</si>
  <si>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</si>
  <si>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</si>
  <si>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</si>
  <si>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</si>
  <si>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</si>
  <si>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</si>
  <si>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</si>
  <si>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</si>
  <si>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</si>
  <si>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</si>
  <si>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</si>
  <si>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</si>
  <si>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</si>
  <si>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</si>
  <si>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</si>
  <si>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</si>
  <si>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</si>
  <si>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</si>
  <si>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</si>
  <si>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</si>
  <si>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</si>
  <si>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</si>
  <si>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</si>
  <si>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</si>
  <si>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</si>
  <si>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</si>
  <si>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</si>
  <si>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</si>
  <si>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</si>
  <si>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</si>
  <si>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</si>
  <si>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</si>
  <si>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</si>
  <si>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</si>
  <si>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</si>
  <si>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</si>
  <si>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</si>
  <si>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</si>
  <si>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</si>
  <si>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</si>
  <si>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</si>
  <si>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</si>
  <si>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</si>
  <si>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</si>
  <si>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</si>
  <si>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</si>
  <si>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</si>
  <si>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</si>
  <si>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</si>
  <si>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</si>
  <si>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</si>
  <si>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</si>
  <si>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</si>
  <si>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</si>
  <si>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</si>
  <si>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</si>
  <si>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</si>
  <si>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</si>
  <si>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</si>
  <si>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</si>
  <si>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</si>
  <si>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</si>
  <si>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</si>
  <si>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</si>
  <si>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</si>
  <si>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</si>
  <si>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</si>
  <si>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</si>
  <si>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</si>
  <si>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</si>
  <si>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</si>
  <si>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</si>
  <si>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</si>
  <si>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</si>
  <si>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</si>
  <si>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</si>
  <si>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</si>
  <si>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</si>
  <si>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</si>
  <si>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</si>
  <si>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</si>
  <si>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</si>
  <si>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</si>
  <si>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</si>
  <si>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</si>
  <si>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</si>
  <si>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</si>
  <si>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</si>
  <si>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</si>
  <si>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</si>
  <si>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</si>
  <si>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</si>
  <si>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</si>
  <si>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</si>
  <si>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</si>
  <si>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</si>
  <si>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</si>
  <si>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</si>
  <si>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</si>
  <si>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</si>
  <si>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</si>
  <si>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</si>
  <si>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</si>
  <si>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</si>
  <si>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</si>
  <si>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</si>
  <si>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</si>
  <si>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</si>
  <si>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</si>
  <si>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</si>
  <si>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</si>
  <si>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</si>
  <si>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</si>
  <si>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</si>
  <si>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</si>
  <si>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</si>
  <si>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</si>
  <si>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</si>
  <si>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</si>
  <si>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</si>
  <si>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</si>
  <si>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</si>
  <si>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</si>
  <si>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</si>
  <si>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</si>
  <si>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</si>
  <si>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</si>
  <si>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</si>
  <si>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</si>
  <si>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</si>
  <si>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</si>
  <si>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</si>
  <si>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</si>
  <si>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</si>
  <si>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</si>
  <si>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</si>
  <si>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</si>
  <si>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</si>
  <si>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</si>
  <si>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</si>
  <si>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</si>
  <si>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</si>
  <si>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</si>
  <si>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</si>
  <si>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</si>
  <si>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</si>
  <si>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</si>
  <si>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</si>
  <si>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</si>
  <si>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</si>
  <si>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</si>
  <si>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</si>
  <si>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</si>
  <si>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</si>
  <si>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</si>
  <si>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</si>
  <si>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</si>
  <si>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</si>
  <si>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</si>
  <si>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</si>
  <si>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</si>
  <si>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</si>
  <si>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</si>
  <si>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</si>
  <si>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</si>
  <si>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</si>
  <si>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</si>
  <si>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</si>
  <si>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</si>
  <si>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</si>
  <si>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</si>
  <si>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</si>
  <si>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</si>
  <si>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</si>
  <si>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</si>
  <si>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</si>
  <si>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</si>
  <si>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</si>
  <si>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</si>
  <si>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</si>
  <si>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</si>
  <si>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</si>
  <si>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</si>
  <si>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</si>
  <si>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</si>
  <si>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</si>
  <si>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</si>
  <si>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</si>
  <si>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</si>
  <si>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</si>
  <si>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</si>
  <si>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</si>
  <si>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</si>
  <si>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</si>
  <si>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</si>
  <si>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</si>
  <si>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</si>
  <si>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</si>
  <si>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</si>
  <si>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</si>
  <si>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</si>
  <si>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</si>
  <si>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</si>
  <si>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</si>
  <si>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</si>
  <si>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</si>
  <si>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</si>
  <si>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</si>
  <si>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</si>
  <si>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</si>
  <si>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</si>
  <si>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</si>
  <si>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</si>
  <si>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</si>
  <si>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</si>
  <si>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</si>
  <si>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</si>
  <si>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</si>
  <si>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</si>
  <si>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</si>
  <si>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</si>
  <si>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</si>
  <si>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</si>
  <si>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</si>
  <si>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</si>
  <si>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</si>
  <si>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</si>
  <si>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</si>
  <si>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</si>
  <si>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</si>
  <si>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</si>
  <si>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</si>
  <si>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</si>
  <si>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</si>
  <si>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</si>
  <si>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</si>
  <si>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</si>
  <si>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</si>
  <si>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</si>
  <si>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</si>
  <si>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</si>
  <si>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</si>
  <si>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</si>
  <si>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</si>
  <si>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</si>
  <si>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</si>
  <si>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</si>
  <si>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</si>
  <si>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</si>
  <si>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</si>
  <si>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</si>
  <si>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</si>
  <si>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</si>
  <si>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</si>
  <si>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</si>
  <si>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</si>
  <si>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</si>
  <si>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</si>
  <si>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</si>
  <si>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</si>
  <si>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</si>
  <si>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</si>
  <si>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</si>
  <si>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</si>
  <si>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</si>
  <si>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</si>
  <si>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</si>
  <si>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</si>
  <si>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</si>
  <si>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</si>
  <si>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</si>
  <si>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</si>
  <si>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</si>
  <si>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</si>
  <si>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</si>
  <si>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</si>
  <si>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</si>
  <si>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</si>
  <si>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</si>
  <si>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</si>
  <si>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</si>
  <si>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</si>
  <si>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</si>
  <si>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</si>
  <si>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</si>
  <si>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</si>
  <si>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</si>
  <si>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</si>
  <si>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</si>
  <si>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</si>
  <si>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</si>
  <si>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</si>
  <si>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</si>
  <si>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</si>
  <si>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</si>
  <si>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</si>
  <si>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</si>
  <si>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</si>
  <si>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</si>
  <si>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</si>
  <si>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</si>
  <si>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</si>
  <si>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</si>
  <si>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</si>
  <si>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</si>
  <si>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</si>
  <si>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</si>
  <si>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</si>
  <si>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</si>
  <si>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</si>
  <si>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</si>
  <si>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</si>
  <si>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</si>
  <si>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</si>
  <si>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</si>
  <si>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</si>
  <si>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</si>
  <si>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</si>
  <si>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</si>
  <si>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</si>
  <si>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</si>
  <si>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</si>
  <si>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</si>
  <si>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</si>
  <si>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</si>
  <si>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</si>
  <si>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3T18</t>
  </si>
  <si>
    <t>4T18</t>
  </si>
  <si>
    <t>1T19</t>
  </si>
  <si>
    <t>2T19</t>
  </si>
  <si>
    <t>3T19</t>
  </si>
  <si>
    <t>4T19</t>
  </si>
  <si>
    <t>Arrendamento a pagar</t>
  </si>
  <si>
    <t>Contas a pagar - cessão de direitos creditórios</t>
  </si>
  <si>
    <t>Resgate de depósitos vinculados</t>
  </si>
  <si>
    <t>Provisão para honorários de êxito</t>
  </si>
  <si>
    <t>1T20</t>
  </si>
  <si>
    <t>2T20</t>
  </si>
  <si>
    <t>Income Statement (R$ thousand)</t>
  </si>
  <si>
    <t>Gross operational revenue</t>
  </si>
  <si>
    <t>Adjustment to present value on revenue</t>
  </si>
  <si>
    <t>Taxes Sales</t>
  </si>
  <si>
    <t>Adjustment to present value on taxes</t>
  </si>
  <si>
    <t>Net operational revenue</t>
  </si>
  <si>
    <t>Gross profit</t>
  </si>
  <si>
    <t>Gross margin</t>
  </si>
  <si>
    <t>Sales expenses</t>
  </si>
  <si>
    <t>Provision of trade receivable</t>
  </si>
  <si>
    <t>Impairment of trade receivable</t>
  </si>
  <si>
    <t xml:space="preserve">% of net revenue </t>
  </si>
  <si>
    <t>Administrative expenses</t>
  </si>
  <si>
    <t xml:space="preserve">Other operational results, net </t>
  </si>
  <si>
    <t>Operational profit</t>
  </si>
  <si>
    <t>Financial expenses</t>
  </si>
  <si>
    <t>Financial income</t>
  </si>
  <si>
    <t xml:space="preserve">Financial result, net </t>
  </si>
  <si>
    <t>Income before income tax and social contributions</t>
  </si>
  <si>
    <t>Current</t>
  </si>
  <si>
    <t>Deferred</t>
  </si>
  <si>
    <t>Income tax and social contributions</t>
  </si>
  <si>
    <t>Net income</t>
  </si>
  <si>
    <t>Net margin</t>
  </si>
  <si>
    <t>Depreciation and amortization</t>
  </si>
  <si>
    <t xml:space="preserve">Financial income without APV </t>
  </si>
  <si>
    <t>Financial income from APV</t>
  </si>
  <si>
    <t>Current taxes</t>
  </si>
  <si>
    <t>Deferred taxes</t>
  </si>
  <si>
    <t>Provision for non-recurring contingencies</t>
  </si>
  <si>
    <t>Other non-recurring</t>
  </si>
  <si>
    <t>Escrow recovery</t>
  </si>
  <si>
    <t>Realization at fair value of Dumont's inventory</t>
  </si>
  <si>
    <t>Other non-cash expenses</t>
  </si>
  <si>
    <t xml:space="preserve">Impact of APV on operational result </t>
  </si>
  <si>
    <t>Extraordinary impacts</t>
  </si>
  <si>
    <t xml:space="preserve">Adjusted EBITDA </t>
  </si>
  <si>
    <t>Ebitda Margin</t>
  </si>
  <si>
    <t>Balance Sheet (R$ thousand)</t>
  </si>
  <si>
    <t>Assets</t>
  </si>
  <si>
    <t>Current assets</t>
  </si>
  <si>
    <t>Cash and cash equivalents</t>
  </si>
  <si>
    <t>Restricted cash</t>
  </si>
  <si>
    <t>Marketable securities</t>
  </si>
  <si>
    <t>Accounts Receivable</t>
  </si>
  <si>
    <t xml:space="preserve">Dividends receivable </t>
  </si>
  <si>
    <t>Inventories</t>
  </si>
  <si>
    <t>IR/CSL recoverable</t>
  </si>
  <si>
    <t xml:space="preserve">Recoverable taxes </t>
  </si>
  <si>
    <t>Derivative financial instruments</t>
  </si>
  <si>
    <t>Other assets</t>
  </si>
  <si>
    <t>Non-current assets held for sale</t>
  </si>
  <si>
    <t xml:space="preserve">Non-current assets </t>
  </si>
  <si>
    <t>Bound deposits</t>
  </si>
  <si>
    <t>Advances to suppliers</t>
  </si>
  <si>
    <t xml:space="preserve">
Marketable securities</t>
  </si>
  <si>
    <t>Judicial deposits</t>
  </si>
  <si>
    <t>Investments</t>
  </si>
  <si>
    <t>Intangible</t>
  </si>
  <si>
    <t>Property and equipment</t>
  </si>
  <si>
    <t>Total assets</t>
  </si>
  <si>
    <t>Equity and liabilities</t>
  </si>
  <si>
    <t>Current liabilities</t>
  </si>
  <si>
    <t>Amount payable for acquisition of preferred shares - FIP</t>
  </si>
  <si>
    <t>Borrowings</t>
  </si>
  <si>
    <t>Suppliers</t>
  </si>
  <si>
    <t>Taxes, rates and social contributions payable</t>
  </si>
  <si>
    <t>Deferred income tax and social contributions</t>
  </si>
  <si>
    <t xml:space="preserve">Amount payable for acquisition of noncontrolling interest </t>
  </si>
  <si>
    <t>Salaries and social charges  payable</t>
  </si>
  <si>
    <t xml:space="preserve">Dividends payable </t>
  </si>
  <si>
    <t>Lease payable</t>
  </si>
  <si>
    <t xml:space="preserve">Other payables </t>
  </si>
  <si>
    <t>Provision for fees</t>
  </si>
  <si>
    <t>Accounts payable - assignment of credit rights</t>
  </si>
  <si>
    <t>Non-current liabilities</t>
  </si>
  <si>
    <t>Provision for contingencies</t>
  </si>
  <si>
    <t xml:space="preserve">Licenses payable </t>
  </si>
  <si>
    <t>Total liabilities</t>
  </si>
  <si>
    <t>Equity attributable to the parent company's owners</t>
  </si>
  <si>
    <t>Capital</t>
  </si>
  <si>
    <t>Treasury Shares</t>
  </si>
  <si>
    <t>Share issuance expenses</t>
  </si>
  <si>
    <t>Capital reserves</t>
  </si>
  <si>
    <t>Revenue reserves</t>
  </si>
  <si>
    <t xml:space="preserve">Carrying value adjustment </t>
  </si>
  <si>
    <t>Proposed additional dividend</t>
  </si>
  <si>
    <t>Retained earnings/accumulated deficit</t>
  </si>
  <si>
    <t>Total equity</t>
  </si>
  <si>
    <t>Total equity and liabilities</t>
  </si>
  <si>
    <t>Cash Fow (R$ thousand)</t>
  </si>
  <si>
    <t xml:space="preserve">Cash flows from operational activities </t>
  </si>
  <si>
    <t xml:space="preserve">Adjustments for items that do not affect cash flow </t>
  </si>
  <si>
    <t>Amortization and depreciation</t>
  </si>
  <si>
    <t>Goodwill amortization</t>
  </si>
  <si>
    <t>Allowance for recoverable value of inventories</t>
  </si>
  <si>
    <t xml:space="preserve">Allowance for recoverable value of accounts receivable </t>
  </si>
  <si>
    <t>Accounts receivable without cash generation</t>
  </si>
  <si>
    <t xml:space="preserve">Allowance for contingencies (reversal) </t>
  </si>
  <si>
    <t>Disposal of fixed assets</t>
  </si>
  <si>
    <t>Interest on loans</t>
  </si>
  <si>
    <t>Other interest expenses and exchange variation</t>
  </si>
  <si>
    <t>Stock option premium</t>
  </si>
  <si>
    <t>Noncontrolling interest</t>
  </si>
  <si>
    <t>Others</t>
  </si>
  <si>
    <t>Changes in assets and liabilities</t>
  </si>
  <si>
    <t xml:space="preserve">Decrease (increase) in marketable securities </t>
  </si>
  <si>
    <t xml:space="preserve">Decrease (increase) in accounts receivable </t>
  </si>
  <si>
    <t>Decrease (increase) in inventories</t>
  </si>
  <si>
    <t xml:space="preserve">Decrease (increase) in recoverable taxes  </t>
  </si>
  <si>
    <t xml:space="preserve">Decrease (increase) in other assets </t>
  </si>
  <si>
    <t xml:space="preserve">Increase (decrease) in suppliers and accounts payable </t>
  </si>
  <si>
    <t xml:space="preserve">Increase (decrease) in salaries and social charges payable </t>
  </si>
  <si>
    <t xml:space="preserve">Increase (decrease) in taxes, rates and social contributions payable </t>
  </si>
  <si>
    <t>Interest paid</t>
  </si>
  <si>
    <t>Income tax and social contributions paid</t>
  </si>
  <si>
    <t xml:space="preserve">Net cash (applied in) generated by operational activities </t>
  </si>
  <si>
    <t>Cash flow from investment activities</t>
  </si>
  <si>
    <t>Reversal of goodwill from acquisition of equity interest</t>
  </si>
  <si>
    <t>Acquisition of noncontrolling interest</t>
  </si>
  <si>
    <t xml:space="preserve">Acquisition of equity interest </t>
  </si>
  <si>
    <t>Restrict Cash</t>
  </si>
  <si>
    <t>Purchases of fixed assets</t>
  </si>
  <si>
    <t xml:space="preserve">Amount received from the sale of fixed assets </t>
  </si>
  <si>
    <t>Purchases of intangible assets</t>
  </si>
  <si>
    <t xml:space="preserve">Indemnities received </t>
  </si>
  <si>
    <t>Net cash (applied in) generated by investment activities</t>
  </si>
  <si>
    <t xml:space="preserve">Cash flow from financial activities </t>
  </si>
  <si>
    <t>Acquistion of shares held in treasury</t>
  </si>
  <si>
    <t>Payment of Capital</t>
  </si>
  <si>
    <t xml:space="preserve">Expenses from issuance of shares payable </t>
  </si>
  <si>
    <t>Dividends paid to Company shareholders</t>
  </si>
  <si>
    <t>Payment of borrowings</t>
  </si>
  <si>
    <t>Lease contracted</t>
  </si>
  <si>
    <t>Lease paid</t>
  </si>
  <si>
    <t xml:space="preserve">Dividends paid to noncontrolling shareholders </t>
  </si>
  <si>
    <t xml:space="preserve">Net cash applied in financial activities </t>
  </si>
  <si>
    <t>Increase (decrease) in cash and cash equivalents</t>
  </si>
  <si>
    <t>Cash and cash equivalents at beginning of period</t>
  </si>
  <si>
    <t xml:space="preserve">Cash and cash equivalents at end of period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</si>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</sst>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0.0%"/>
    <numFmt numFmtId="168" formatCode="#,##0.000"/>
    <numFmt numFmtId="169" formatCode="_(* #,##0_);_(* \(#,##0\);_(* &quot;-&quot;??_);_(@_)"/>
    <numFmt numFmtId="170" formatCode="#,##0.0_);\(#,##0.0\);\-\ \ \ \ \ "/>
    <numFmt numFmtId="171" formatCode="0.0000&quot;  &quot;"/>
    <numFmt numFmtId="172" formatCode="0.00000&quot;  &quot;"/>
    <numFmt numFmtId="173" formatCode="m/d/yy\ hh:mm"/>
    <numFmt numFmtId="174" formatCode="_(* #,##0_);_(* \(#,##0\);_(* &quot;-&quot;???_);_(@_)"/>
    <numFmt numFmtId="175" formatCode="#,##0\ &quot;FB&quot;;[Red]\-#,##0\ &quot;FB&quot;"/>
    <numFmt numFmtId="176" formatCode="_(* #,##0.0000_);_(* \(#,##0.0000\);_(* &quot;-&quot;????_);_(@_)"/>
    <numFmt numFmtId="177" formatCode="_-* #,##0\ _E_s_c_._-;\-* #,##0\ _E_s_c_._-;_-* &quot;-&quot;\ _E_s_c_._-;_-@_-"/>
    <numFmt numFmtId="178" formatCode="&quot;$&quot;#,##0.00000000_);[Red]\(&quot;$&quot;#,##0.00000000\)"/>
    <numFmt numFmtId="179" formatCode="_(&quot;$&quot;* #,##0_);_(&quot;$&quot;* \(#,##0\);_(&quot;$&quot;* &quot;-&quot;_);_(@_)"/>
    <numFmt numFmtId="180" formatCode="_-[$€-2]\ * #,##0.00_-;\-[$€-2]\ * #,##0.00_-;_-[$€-2]\ * &quot;-&quot;??_-"/>
    <numFmt numFmtId="181" formatCode="_(* #,##0_);_(* \(#,##0\);_(* &quot;-&quot;_);_(@_)"/>
    <numFmt numFmtId="182" formatCode="#,##0;[Red]#,##0&quot;-&quot;"/>
    <numFmt numFmtId="183" formatCode="#,##0.00;[Red]#,##0.00&quot;-&quot;"/>
    <numFmt numFmtId="184" formatCode="#,###,;\-#,###,"/>
    <numFmt numFmtId="185" formatCode="#,##0;\-#,##0;&quot;---&quot;"/>
    <numFmt numFmtId="186" formatCode="_ * #,##0_ ;_ * \-#,##0_ ;_ * &quot;-&quot;_ ;_ @_ "/>
    <numFmt numFmtId="187" formatCode="_ * #,##0.00_ ;_ * \-#,##0.00_ ;_ * &quot;-&quot;??_ ;_ @_ "/>
    <numFmt numFmtId="188" formatCode="_-* #,##0\ _F_-;\-* #,##0\ _F_-;_-* &quot;-&quot;\ _F_-;_-@_-"/>
    <numFmt numFmtId="189" formatCode="_(&quot;R$ &quot;* #,##0.00_);_(&quot;R$ &quot;* \(#,##0.00\);_(&quot;R$ &quot;* &quot;-&quot;??_);_(@_)"/>
    <numFmt numFmtId="190" formatCode="_ &quot;S/&quot;* #,##0_ ;_ &quot;S/&quot;* \-#,##0_ ;_ &quot;S/&quot;* &quot;-&quot;_ ;_ @_ "/>
    <numFmt numFmtId="191" formatCode="_ &quot;S/&quot;* #,##0.00_ ;_ &quot;S/&quot;* \-#,##0.00_ ;_ &quot;S/&quot;* &quot;-&quot;??_ ;_ @_ "/>
    <numFmt numFmtId="192" formatCode="&quot;  -  &quot;0&quot;  -  &quot;;&quot;  -  &quot;@&quot;  -  &quot;"/>
    <numFmt numFmtId="193" formatCode="_(* #,##0.0_);_(* \(#,##0.0\);_(* &quot;-&quot;????_);_(@_)"/>
    <numFmt numFmtId="194" formatCode="##0.00%;\(##0.00\)%"/>
    <numFmt numFmtId="195" formatCode="_(&quot;$&quot;\ * #,##0_);_(&quot;$&quot;\ * \(#,##0\);_(&quot;$&quot;\ * &quot;-&quot;_);_(@_)"/>
    <numFmt numFmtId="196" formatCode="&quot;$&quot;#,##0_);\(&quot;$&quot;#,##0\)"/>
    <numFmt numFmtId="197" formatCode="_(* #,##0_%\);_(* \(#,##0\);_(* &quot;-&quot;_);_(@_)"/>
    <numFmt numFmtId="198" formatCode="_(* #,##0.000_);_(* \(#,##0.000\);_(* &quot;-&quot;????_);_(@_)"/>
    <numFmt numFmtId="199" formatCode="_(* #,##0.00_);_(* \(#,##0.00\);_(* &quot;-&quot;????_);_(@_)"/>
    <numFmt numFmtId="200" formatCode="&quot;f.&quot;\ #,##0_-;[Red]&quot;f.&quot;\ #,##0\-"/>
    <numFmt numFmtId="201" formatCode="&quot;f.&quot;\ #,##0.00_-;[Red]&quot;f.&quot;\ #,##0.00\-"/>
    <numFmt numFmtId="202" formatCode="&quot;$&quot;#,##0_);[Red]\(&quot;$&quot;#,##0\)"/>
    <numFmt numFmtId="203" formatCode="&quot;$&quot;#,##0.00_);[Red]\(&quot;$&quot;#,##0.00\)"/>
    <numFmt numFmtId="204" formatCode="#,##0_);\(#,##0\);\-"/>
    <numFmt numFmtId="205" formatCode="#,##0.0_);\(#,##0.0\);\-"/>
    <numFmt numFmtId="206" formatCode="_(&quot;$&quot;\ * #,##0.00_);_(&quot;$&quot;\ * \(#,##0.00\);_(&quot;$&quot;\ * &quot;-&quot;??_);_(@_)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</font>
    <font>
      <sz val="8"/>
      <color rgb="FFFF0000"/>
      <name val="Calibri"/>
      <family val="2"/>
      <scheme val="minor"/>
    </font>
    <font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5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0" fontId="14" fillId="0" borderId="0" applyFont="0" applyAlignment="0">
      <alignment horizontal="center"/>
    </xf>
    <xf numFmtId="170" fontId="15" fillId="0" borderId="0" applyFont="0" applyFill="0" applyBorder="0" applyAlignment="0" applyProtection="0"/>
    <xf numFmtId="170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2" fontId="1" fillId="0" borderId="0" applyFill="0" applyBorder="0" applyAlignment="0"/>
    <xf numFmtId="172" fontId="1" fillId="0" borderId="0" applyFill="0" applyBorder="0" applyAlignment="0"/>
    <xf numFmtId="173" fontId="1" fillId="0" borderId="0" applyFill="0" applyBorder="0" applyAlignment="0"/>
    <xf numFmtId="173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7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7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5" fontId="1" fillId="0" borderId="0" applyFill="0" applyBorder="0" applyAlignment="0"/>
    <xf numFmtId="175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0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81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184" fontId="1" fillId="0" borderId="0" applyFont="0" applyFill="0" applyBorder="0" applyAlignment="0" applyProtection="0">
      <alignment horizontal="center"/>
    </xf>
    <xf numFmtId="184" fontId="1" fillId="0" borderId="0" applyFont="0" applyFill="0" applyBorder="0" applyAlignment="0" applyProtection="0">
      <alignment horizontal="center"/>
    </xf>
    <xf numFmtId="185" fontId="1" fillId="0" borderId="0" applyFont="0" applyFill="0" applyBorder="0" applyAlignment="0" applyProtection="0">
      <alignment horizontal="center"/>
    </xf>
    <xf numFmtId="185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5" fontId="1" fillId="0" borderId="0" applyFill="0" applyBorder="0" applyAlignment="0"/>
    <xf numFmtId="175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9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7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2" fontId="11" fillId="0" borderId="0" applyFont="0">
      <alignment horizontal="centerContinuous"/>
    </xf>
    <xf numFmtId="192" fontId="11" fillId="0" borderId="0" applyFont="0">
      <alignment horizontal="centerContinuous"/>
    </xf>
    <xf numFmtId="192" fontId="11" fillId="0" borderId="0" applyFont="0">
      <alignment horizontal="centerContinuous"/>
    </xf>
    <xf numFmtId="192" fontId="11" fillId="0" borderId="0" applyFont="0">
      <alignment horizontal="centerContinuous"/>
    </xf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4" fontId="9" fillId="0" borderId="0" applyFont="0" applyFill="0" applyBorder="0" applyAlignment="0" applyProtection="0"/>
    <xf numFmtId="0" fontId="26" fillId="0" borderId="0">
      <protection locked="0"/>
    </xf>
    <xf numFmtId="175" fontId="1" fillId="0" borderId="0" applyFill="0" applyBorder="0" applyAlignment="0"/>
    <xf numFmtId="175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95" fontId="9" fillId="0" borderId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" fillId="0" borderId="0" applyNumberFormat="0" applyFont="0" applyBorder="0"/>
    <xf numFmtId="196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7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8" fontId="1" fillId="0" borderId="0" applyFill="0" applyBorder="0" applyAlignment="0"/>
    <xf numFmtId="198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7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4" fontId="36" fillId="0" borderId="0">
      <alignment horizontal="center"/>
    </xf>
    <xf numFmtId="204" fontId="36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205" fontId="25" fillId="0" borderId="0" applyFont="0" applyFill="0" applyBorder="0" applyAlignment="0" applyProtection="0"/>
    <xf numFmtId="205" fontId="25" fillId="0" borderId="0">
      <alignment horizontal="center"/>
    </xf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5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61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68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67" fontId="5" fillId="3" borderId="5" xfId="2" applyNumberFormat="1" applyFont="1" applyFill="1" applyBorder="1" applyAlignment="1">
      <alignment horizontal="right"/>
    </xf>
    <xf numFmtId="166" fontId="5" fillId="3" borderId="5" xfId="1" applyNumberFormat="1" applyFont="1" applyFill="1" applyBorder="1" applyAlignment="1">
      <alignment horizontal="right"/>
    </xf>
    <xf numFmtId="166" fontId="5" fillId="3" borderId="13" xfId="1" applyNumberFormat="1" applyFont="1" applyFill="1" applyBorder="1" applyAlignment="1">
      <alignment horizontal="right"/>
    </xf>
    <xf numFmtId="167" fontId="6" fillId="3" borderId="5" xfId="2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6" fontId="4" fillId="5" borderId="5" xfId="1" applyNumberFormat="1" applyFont="1" applyFill="1" applyBorder="1" applyAlignment="1">
      <alignment horizontal="right"/>
    </xf>
    <xf numFmtId="165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6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166" fontId="3" fillId="3" borderId="5" xfId="1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5" xfId="0" applyNumberFormat="1" applyFont="1" applyFill="1" applyBorder="1" applyAlignment="1">
      <alignment horizontal="right"/>
    </xf>
    <xf numFmtId="166" fontId="4" fillId="4" borderId="5" xfId="1" applyNumberFormat="1" applyFont="1" applyFill="1" applyBorder="1" applyAlignment="1">
      <alignment horizontal="right"/>
    </xf>
    <xf numFmtId="166" fontId="3" fillId="0" borderId="5" xfId="1" applyNumberFormat="1" applyFont="1" applyFill="1" applyBorder="1" applyAlignment="1">
      <alignment horizontal="right"/>
    </xf>
    <xf numFmtId="166" fontId="3" fillId="3" borderId="0" xfId="1" applyNumberFormat="1" applyFont="1" applyFill="1" applyBorder="1" applyAlignment="1">
      <alignment horizontal="right"/>
    </xf>
    <xf numFmtId="166" fontId="3" fillId="3" borderId="7" xfId="1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18" xfId="0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166" fontId="2" fillId="2" borderId="5" xfId="1" applyNumberFormat="1" applyFont="1" applyFill="1" applyBorder="1" applyAlignment="1">
      <alignment horizontal="right"/>
    </xf>
    <xf numFmtId="166" fontId="2" fillId="2" borderId="4" xfId="1" applyNumberFormat="1" applyFont="1" applyFill="1" applyBorder="1" applyAlignment="1">
      <alignment horizontal="right"/>
    </xf>
    <xf numFmtId="166" fontId="2" fillId="2" borderId="10" xfId="1" applyNumberFormat="1" applyFont="1" applyFill="1" applyBorder="1" applyAlignment="1">
      <alignment horizontal="right"/>
    </xf>
    <xf numFmtId="0" fontId="3" fillId="3" borderId="0" xfId="0" applyFont="1" applyFill="1" applyAlignment="1"/>
    <xf numFmtId="0" fontId="3" fillId="7" borderId="0" xfId="0" applyFont="1" applyFill="1" applyAlignment="1"/>
    <xf numFmtId="3" fontId="3" fillId="7" borderId="0" xfId="0" applyNumberFormat="1" applyFont="1" applyFill="1"/>
    <xf numFmtId="3" fontId="3" fillId="7" borderId="0" xfId="0" applyNumberFormat="1" applyFont="1" applyFill="1" applyAlignment="1"/>
    <xf numFmtId="3" fontId="3" fillId="3" borderId="0" xfId="0" applyNumberFormat="1" applyFont="1" applyFill="1"/>
    <xf numFmtId="0" fontId="3" fillId="7" borderId="0" xfId="0" applyFont="1" applyFill="1"/>
    <xf numFmtId="167" fontId="3" fillId="3" borderId="0" xfId="2" applyNumberFormat="1" applyFont="1" applyFill="1"/>
    <xf numFmtId="168" fontId="3" fillId="6" borderId="5" xfId="0" applyNumberFormat="1" applyFont="1" applyFill="1" applyBorder="1"/>
    <xf numFmtId="167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6" fontId="8" fillId="3" borderId="0" xfId="1" applyNumberFormat="1" applyFont="1" applyFill="1"/>
    <xf numFmtId="168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3" fontId="8" fillId="3" borderId="5" xfId="1" applyNumberFormat="1" applyFont="1" applyFill="1" applyBorder="1"/>
    <xf numFmtId="166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67" fontId="39" fillId="3" borderId="15" xfId="2" applyNumberFormat="1" applyFont="1" applyFill="1" applyBorder="1" applyAlignment="1">
      <alignment horizontal="right"/>
    </xf>
    <xf numFmtId="166" fontId="39" fillId="3" borderId="17" xfId="1" applyNumberFormat="1" applyFont="1" applyFill="1" applyBorder="1" applyAlignment="1">
      <alignment horizontal="right"/>
    </xf>
    <xf numFmtId="167" fontId="39" fillId="3" borderId="5" xfId="2" applyNumberFormat="1" applyFont="1" applyFill="1" applyBorder="1" applyAlignment="1">
      <alignment horizontal="right"/>
    </xf>
    <xf numFmtId="166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67" fontId="40" fillId="4" borderId="5" xfId="2" applyNumberFormat="1" applyFont="1" applyFill="1" applyBorder="1" applyAlignment="1">
      <alignment horizontal="right"/>
    </xf>
    <xf numFmtId="166" fontId="40" fillId="4" borderId="13" xfId="1" applyNumberFormat="1" applyFont="1" applyFill="1" applyBorder="1" applyAlignment="1">
      <alignment horizontal="right"/>
    </xf>
    <xf numFmtId="167" fontId="39" fillId="0" borderId="5" xfId="2" applyNumberFormat="1" applyFont="1" applyFill="1" applyBorder="1" applyAlignment="1">
      <alignment horizontal="right"/>
    </xf>
    <xf numFmtId="167" fontId="41" fillId="2" borderId="9" xfId="2" applyNumberFormat="1" applyFont="1" applyFill="1" applyBorder="1" applyAlignment="1">
      <alignment horizontal="right"/>
    </xf>
    <xf numFmtId="167" fontId="39" fillId="0" borderId="3" xfId="2" applyNumberFormat="1" applyFont="1" applyFill="1" applyBorder="1" applyAlignment="1">
      <alignment horizontal="right"/>
    </xf>
    <xf numFmtId="0" fontId="42" fillId="0" borderId="0" xfId="0" applyFont="1" applyBorder="1" applyAlignment="1">
      <alignment horizontal="right"/>
    </xf>
    <xf numFmtId="0" fontId="42" fillId="0" borderId="0" xfId="0" applyFont="1" applyBorder="1"/>
    <xf numFmtId="0" fontId="39" fillId="3" borderId="0" xfId="0" applyFont="1" applyFill="1" applyAlignment="1">
      <alignment horizontal="right"/>
    </xf>
    <xf numFmtId="0" fontId="39" fillId="3" borderId="0" xfId="0" applyFont="1" applyFill="1" applyBorder="1" applyAlignment="1">
      <alignment horizontal="right"/>
    </xf>
    <xf numFmtId="0" fontId="39" fillId="3" borderId="18" xfId="0" applyFont="1" applyFill="1" applyBorder="1" applyAlignment="1">
      <alignment horizontal="right"/>
    </xf>
    <xf numFmtId="167" fontId="39" fillId="3" borderId="7" xfId="2" applyNumberFormat="1" applyFont="1" applyFill="1" applyBorder="1" applyAlignment="1">
      <alignment horizontal="right"/>
    </xf>
    <xf numFmtId="166" fontId="39" fillId="3" borderId="12" xfId="1" applyNumberFormat="1" applyFont="1" applyFill="1" applyBorder="1" applyAlignment="1">
      <alignment horizontal="right"/>
    </xf>
    <xf numFmtId="167" fontId="40" fillId="5" borderId="5" xfId="2" applyNumberFormat="1" applyFont="1" applyFill="1" applyBorder="1" applyAlignment="1">
      <alignment horizontal="right"/>
    </xf>
    <xf numFmtId="166" fontId="40" fillId="5" borderId="13" xfId="1" applyNumberFormat="1" applyFont="1" applyFill="1" applyBorder="1" applyAlignment="1">
      <alignment horizontal="right"/>
    </xf>
    <xf numFmtId="167" fontId="43" fillId="2" borderId="14" xfId="2" applyNumberFormat="1" applyFont="1" applyFill="1" applyBorder="1" applyAlignment="1">
      <alignment horizontal="right"/>
    </xf>
    <xf numFmtId="166" fontId="43" fillId="2" borderId="23" xfId="1" applyNumberFormat="1" applyFont="1" applyFill="1" applyBorder="1" applyAlignment="1">
      <alignment horizontal="right"/>
    </xf>
    <xf numFmtId="167" fontId="39" fillId="3" borderId="0" xfId="2" applyNumberFormat="1" applyFont="1" applyFill="1" applyBorder="1" applyAlignment="1">
      <alignment horizontal="right"/>
    </xf>
    <xf numFmtId="167" fontId="43" fillId="2" borderId="11" xfId="2" applyNumberFormat="1" applyFont="1" applyFill="1" applyBorder="1" applyAlignment="1">
      <alignment horizontal="right"/>
    </xf>
    <xf numFmtId="166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67" fontId="39" fillId="3" borderId="0" xfId="2" applyNumberFormat="1" applyFont="1" applyFill="1"/>
    <xf numFmtId="0" fontId="42" fillId="0" borderId="0" xfId="0" applyFont="1" applyAlignment="1">
      <alignment horizontal="right"/>
    </xf>
    <xf numFmtId="0" fontId="39" fillId="3" borderId="5" xfId="0" applyFont="1" applyFill="1" applyBorder="1" applyAlignment="1">
      <alignment horizontal="right"/>
    </xf>
    <xf numFmtId="167" fontId="43" fillId="2" borderId="5" xfId="2" applyNumberFormat="1" applyFont="1" applyFill="1" applyBorder="1" applyAlignment="1">
      <alignment horizontal="right"/>
    </xf>
    <xf numFmtId="166" fontId="42" fillId="0" borderId="0" xfId="0" applyNumberFormat="1" applyFont="1"/>
    <xf numFmtId="0" fontId="39" fillId="3" borderId="13" xfId="0" applyFont="1" applyFill="1" applyBorder="1" applyAlignment="1">
      <alignment horizontal="right"/>
    </xf>
    <xf numFmtId="166" fontId="43" fillId="2" borderId="13" xfId="1" applyNumberFormat="1" applyFont="1" applyFill="1" applyBorder="1" applyAlignment="1">
      <alignment horizontal="right"/>
    </xf>
    <xf numFmtId="166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09" fontId="8" fillId="3" borderId="0" xfId="1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0" fillId="0" borderId="0" xfId="0" applyFill="1"/>
    <xf numFmtId="9" fontId="42" fillId="0" borderId="0" xfId="2" applyNumberFormat="1" applyFont="1" applyBorder="1"/>
    <xf numFmtId="0" fontId="3" fillId="0" borderId="0" xfId="0" applyFont="1" applyFill="1"/>
    <xf numFmtId="207" fontId="3" fillId="0" borderId="5" xfId="0" applyNumberFormat="1" applyFont="1" applyFill="1" applyBorder="1" applyAlignment="1">
      <alignment horizontal="right"/>
    </xf>
    <xf numFmtId="167" fontId="0" fillId="0" borderId="0" xfId="2" applyNumberFormat="1" applyFont="1"/>
    <xf numFmtId="210" fontId="39" fillId="3" borderId="0" xfId="0" applyNumberFormat="1" applyFont="1" applyFill="1"/>
    <xf numFmtId="210" fontId="3" fillId="3" borderId="0" xfId="0" applyNumberFormat="1" applyFont="1" applyFill="1" applyAlignment="1"/>
    <xf numFmtId="2" fontId="3" fillId="3" borderId="0" xfId="0" applyNumberFormat="1" applyFont="1" applyFill="1"/>
    <xf numFmtId="166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Fill="1"/>
    <xf numFmtId="0" fontId="45" fillId="0" borderId="0" xfId="982" applyFill="1" applyAlignment="1">
      <alignment horizontal="center"/>
    </xf>
    <xf numFmtId="0" fontId="45" fillId="0" borderId="0" xfId="982" applyAlignment="1">
      <alignment horizontal="center"/>
    </xf>
    <xf numFmtId="0" fontId="45" fillId="0" borderId="0" xfId="982" applyFont="1" applyAlignment="1">
      <alignment horizontal="center"/>
    </xf>
    <xf numFmtId="212" fontId="45" fillId="0" borderId="25" xfId="982" applyNumberFormat="1" applyFill="1" applyBorder="1"/>
    <xf numFmtId="0" fontId="9" fillId="0" borderId="25" xfId="982" applyFont="1" applyBorder="1"/>
    <xf numFmtId="169" fontId="0" fillId="0" borderId="0" xfId="943" applyNumberFormat="1" applyFont="1"/>
    <xf numFmtId="169" fontId="45" fillId="0" borderId="0" xfId="982" applyNumberFormat="1"/>
    <xf numFmtId="169" fontId="0" fillId="0" borderId="0" xfId="943" applyNumberFormat="1" applyFont="1" applyFill="1"/>
    <xf numFmtId="0" fontId="9" fillId="0" borderId="0" xfId="982" applyFont="1"/>
    <xf numFmtId="169" fontId="0" fillId="0" borderId="25" xfId="943" applyNumberFormat="1" applyFont="1" applyFill="1" applyBorder="1"/>
    <xf numFmtId="169" fontId="0" fillId="0" borderId="25" xfId="943" applyNumberFormat="1" applyFont="1" applyBorder="1"/>
    <xf numFmtId="169" fontId="9" fillId="0" borderId="0" xfId="943" applyNumberFormat="1" applyFont="1"/>
    <xf numFmtId="169" fontId="0" fillId="0" borderId="28" xfId="943" applyNumberFormat="1" applyFont="1" applyBorder="1"/>
    <xf numFmtId="212" fontId="45" fillId="0" borderId="25" xfId="982" applyNumberFormat="1" applyBorder="1"/>
    <xf numFmtId="0" fontId="9" fillId="0" borderId="0" xfId="982" applyFont="1" applyFill="1" applyAlignment="1">
      <alignment horizontal="center"/>
    </xf>
    <xf numFmtId="213" fontId="0" fillId="0" borderId="0" xfId="943" applyNumberFormat="1" applyFont="1"/>
    <xf numFmtId="169" fontId="0" fillId="0" borderId="0" xfId="943" applyNumberFormat="1" applyFont="1" applyBorder="1"/>
    <xf numFmtId="169" fontId="0" fillId="20" borderId="0" xfId="943" applyNumberFormat="1" applyFont="1" applyFill="1"/>
    <xf numFmtId="169" fontId="0" fillId="0" borderId="0" xfId="943" applyNumberFormat="1" applyFont="1" applyFill="1" applyBorder="1"/>
    <xf numFmtId="169" fontId="0" fillId="20" borderId="25" xfId="943" applyNumberFormat="1" applyFont="1" applyFill="1" applyBorder="1"/>
    <xf numFmtId="213" fontId="9" fillId="0" borderId="0" xfId="943" applyNumberFormat="1" applyFont="1" applyFill="1"/>
    <xf numFmtId="169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69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69" fontId="1" fillId="0" borderId="0" xfId="4" applyNumberFormat="1" applyFont="1" applyFill="1" applyBorder="1"/>
    <xf numFmtId="0" fontId="52" fillId="0" borderId="0" xfId="984" applyFont="1" applyFill="1" applyAlignment="1" applyProtection="1">
      <alignment horizontal="left" indent="2"/>
      <protection locked="0"/>
    </xf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69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67" fontId="54" fillId="0" borderId="0" xfId="983" applyNumberFormat="1" applyFont="1" applyAlignment="1" applyProtection="1">
      <alignment horizontal="left" indent="1"/>
      <protection locked="0"/>
    </xf>
    <xf numFmtId="167" fontId="42" fillId="0" borderId="0" xfId="5" applyNumberFormat="1" applyFont="1" applyFill="1" applyBorder="1"/>
    <xf numFmtId="0" fontId="1" fillId="0" borderId="0" xfId="491" applyFont="1" applyFill="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69" fontId="52" fillId="0" borderId="0" xfId="4" quotePrefix="1" applyNumberFormat="1" applyFont="1" applyFill="1" applyBorder="1"/>
    <xf numFmtId="0" fontId="52" fillId="0" borderId="0" xfId="983" applyFont="1" applyFill="1" applyAlignment="1" applyProtection="1">
      <alignment horizontal="left" indent="1"/>
      <protection locked="0"/>
    </xf>
    <xf numFmtId="169" fontId="1" fillId="0" borderId="0" xfId="4" quotePrefix="1" applyNumberFormat="1" applyFont="1" applyFill="1" applyBorder="1" applyAlignment="1">
      <alignment horizontal="right"/>
    </xf>
    <xf numFmtId="169" fontId="1" fillId="0" borderId="0" xfId="491" applyNumberFormat="1" applyFont="1"/>
    <xf numFmtId="169" fontId="1" fillId="0" borderId="0" xfId="491" applyNumberFormat="1" applyFont="1" applyFill="1"/>
    <xf numFmtId="169" fontId="1" fillId="7" borderId="0" xfId="491" applyNumberFormat="1" applyFont="1" applyFill="1"/>
    <xf numFmtId="169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67" fontId="54" fillId="0" borderId="0" xfId="984" applyNumberFormat="1" applyFont="1" applyBorder="1" applyAlignment="1" applyProtection="1">
      <alignment horizontal="left" indent="1"/>
      <protection locked="0"/>
    </xf>
    <xf numFmtId="167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0" fontId="52" fillId="0" borderId="0" xfId="984" applyFont="1" applyFill="1" applyAlignment="1" applyProtection="1">
      <alignment horizontal="left" indent="1"/>
      <protection locked="0"/>
    </xf>
    <xf numFmtId="169" fontId="1" fillId="0" borderId="25" xfId="4" applyNumberFormat="1" applyFont="1" applyFill="1" applyBorder="1"/>
    <xf numFmtId="167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69" fontId="60" fillId="0" borderId="0" xfId="943" applyNumberFormat="1" applyFont="1"/>
    <xf numFmtId="169" fontId="60" fillId="0" borderId="25" xfId="943" applyNumberFormat="1" applyFont="1" applyBorder="1"/>
    <xf numFmtId="169" fontId="60" fillId="0" borderId="28" xfId="943" applyNumberFormat="1" applyFont="1" applyBorder="1"/>
    <xf numFmtId="169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0" fontId="60" fillId="0" borderId="0" xfId="987" applyFill="1"/>
    <xf numFmtId="213" fontId="9" fillId="0" borderId="0" xfId="943" applyNumberFormat="1" applyFont="1" applyFill="1"/>
    <xf numFmtId="169" fontId="60" fillId="0" borderId="0" xfId="987" applyNumberFormat="1"/>
    <xf numFmtId="169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60" fillId="0" borderId="0" xfId="987" applyFont="1" applyAlignment="1">
      <alignment horizontal="center"/>
    </xf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69" fontId="9" fillId="0" borderId="0" xfId="943" applyNumberFormat="1" applyFont="1"/>
    <xf numFmtId="14" fontId="60" fillId="0" borderId="0" xfId="987" applyNumberFormat="1"/>
    <xf numFmtId="0" fontId="60" fillId="0" borderId="0" xfId="987" applyBorder="1"/>
    <xf numFmtId="0" fontId="9" fillId="0" borderId="25" xfId="987" applyFont="1" applyFill="1" applyBorder="1" applyAlignment="1">
      <alignment horizontal="center"/>
    </xf>
    <xf numFmtId="169" fontId="60" fillId="0" borderId="0" xfId="987" applyNumberFormat="1" applyBorder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69" fontId="60" fillId="0" borderId="0" xfId="987" applyNumberFormat="1" applyFill="1"/>
    <xf numFmtId="169" fontId="9" fillId="0" borderId="0" xfId="943" applyNumberFormat="1" applyFont="1" applyFill="1"/>
    <xf numFmtId="169" fontId="9" fillId="0" borderId="25" xfId="943" applyNumberFormat="1" applyFont="1" applyFill="1" applyBorder="1"/>
    <xf numFmtId="169" fontId="60" fillId="0" borderId="0" xfId="943" applyNumberFormat="1" applyFont="1" applyFill="1"/>
    <xf numFmtId="0" fontId="9" fillId="0" borderId="0" xfId="987" applyFont="1" applyAlignment="1">
      <alignment horizontal="center"/>
    </xf>
    <xf numFmtId="169" fontId="60" fillId="0" borderId="25" xfId="943" applyNumberFormat="1" applyFont="1" applyFill="1" applyBorder="1"/>
    <xf numFmtId="169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5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69" fontId="60" fillId="0" borderId="25" xfId="987" applyNumberFormat="1" applyFill="1" applyBorder="1"/>
    <xf numFmtId="169" fontId="60" fillId="0" borderId="0" xfId="943" applyNumberFormat="1" applyFont="1" applyFill="1" applyBorder="1"/>
    <xf numFmtId="37" fontId="9" fillId="0" borderId="0" xfId="987" applyNumberFormat="1" applyFont="1" applyProtection="1"/>
    <xf numFmtId="0" fontId="60" fillId="0" borderId="0" xfId="987" applyFill="1" applyAlignment="1">
      <alignment horizontal="center"/>
    </xf>
    <xf numFmtId="212" fontId="60" fillId="0" borderId="25" xfId="987" applyNumberFormat="1" applyFill="1" applyBorder="1"/>
    <xf numFmtId="0" fontId="9" fillId="0" borderId="0" xfId="987" applyFont="1" applyFill="1" applyAlignment="1">
      <alignment horizontal="center"/>
    </xf>
    <xf numFmtId="0" fontId="51" fillId="21" borderId="29" xfId="6" applyFont="1" applyFill="1" applyBorder="1" applyAlignment="1">
      <alignment horizontal="left"/>
    </xf>
    <xf numFmtId="0" fontId="52" fillId="0" borderId="0" xfId="983" applyFont="1" applyAlignment="1" applyProtection="1">
      <alignment horizontal="left" indent="1"/>
      <protection locked="0"/>
    </xf>
    <xf numFmtId="169" fontId="1" fillId="0" borderId="0" xfId="4" applyNumberFormat="1" applyFont="1" applyBorder="1"/>
    <xf numFmtId="0" fontId="52" fillId="0" borderId="0" xfId="983" applyFont="1" applyAlignment="1" applyProtection="1">
      <alignment horizontal="left" indent="2"/>
      <protection locked="0"/>
    </xf>
    <xf numFmtId="169" fontId="1" fillId="0" borderId="0" xfId="4" quotePrefix="1" applyNumberFormat="1" applyFont="1" applyFill="1" applyBorder="1"/>
    <xf numFmtId="169" fontId="1" fillId="0" borderId="0" xfId="4" quotePrefix="1" applyNumberFormat="1" applyFont="1" applyBorder="1"/>
    <xf numFmtId="0" fontId="52" fillId="0" borderId="0" xfId="984" applyFont="1" applyAlignment="1" applyProtection="1">
      <alignment horizontal="left" indent="2"/>
      <protection locked="0"/>
    </xf>
    <xf numFmtId="169" fontId="1" fillId="0" borderId="0" xfId="4" applyNumberFormat="1" applyFont="1" applyFill="1" applyBorder="1"/>
    <xf numFmtId="0" fontId="52" fillId="0" borderId="0" xfId="984" applyFont="1" applyFill="1" applyAlignment="1" applyProtection="1">
      <alignment horizontal="left" indent="2"/>
      <protection locked="0"/>
    </xf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0" fontId="53" fillId="0" borderId="30" xfId="983" applyFont="1" applyBorder="1" applyAlignment="1" applyProtection="1">
      <alignment horizontal="left"/>
      <protection locked="0"/>
    </xf>
    <xf numFmtId="169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67" fontId="54" fillId="0" borderId="0" xfId="983" applyNumberFormat="1" applyFont="1" applyAlignment="1" applyProtection="1">
      <alignment horizontal="left" indent="1"/>
      <protection locked="0"/>
    </xf>
    <xf numFmtId="167" fontId="42" fillId="0" borderId="0" xfId="5" applyNumberFormat="1" applyFont="1" applyFill="1" applyBorder="1"/>
    <xf numFmtId="0" fontId="1" fillId="0" borderId="0" xfId="491" applyFont="1" applyFill="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69" fontId="52" fillId="0" borderId="0" xfId="4" quotePrefix="1" applyNumberFormat="1" applyFont="1" applyFill="1" applyBorder="1"/>
    <xf numFmtId="0" fontId="52" fillId="0" borderId="0" xfId="983" applyFont="1" applyFill="1" applyAlignment="1" applyProtection="1">
      <alignment horizontal="left" indent="1"/>
      <protection locked="0"/>
    </xf>
    <xf numFmtId="169" fontId="1" fillId="0" borderId="0" xfId="4" quotePrefix="1" applyNumberFormat="1" applyFont="1" applyFill="1" applyBorder="1" applyAlignment="1">
      <alignment horizontal="right"/>
    </xf>
    <xf numFmtId="169" fontId="1" fillId="0" borderId="0" xfId="491" applyNumberFormat="1" applyFont="1"/>
    <xf numFmtId="169" fontId="1" fillId="0" borderId="0" xfId="491" applyNumberFormat="1" applyFont="1" applyFill="1"/>
    <xf numFmtId="169" fontId="1" fillId="7" borderId="0" xfId="491" applyNumberFormat="1" applyFont="1" applyFill="1"/>
    <xf numFmtId="169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67" fontId="54" fillId="0" borderId="0" xfId="984" applyNumberFormat="1" applyFont="1" applyBorder="1" applyAlignment="1" applyProtection="1">
      <alignment horizontal="left" indent="1"/>
      <protection locked="0"/>
    </xf>
    <xf numFmtId="167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0" fontId="52" fillId="0" borderId="0" xfId="984" applyFont="1" applyFill="1" applyAlignment="1" applyProtection="1">
      <alignment horizontal="left" indent="1"/>
      <protection locked="0"/>
    </xf>
    <xf numFmtId="169" fontId="1" fillId="0" borderId="25" xfId="4" applyNumberFormat="1" applyFont="1" applyFill="1" applyBorder="1"/>
    <xf numFmtId="167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169" fontId="60" fillId="19" borderId="0" xfId="943" applyNumberFormat="1" applyFont="1" applyFill="1"/>
    <xf numFmtId="2" fontId="60" fillId="0" borderId="0" xfId="987" applyNumberFormat="1"/>
    <xf numFmtId="0" fontId="9" fillId="0" borderId="0" xfId="987" applyFont="1" applyFill="1"/>
    <xf numFmtId="212" fontId="60" fillId="0" borderId="25" xfId="987" applyNumberFormat="1" applyBorder="1" applyAlignment="1">
      <alignment horizontal="center"/>
    </xf>
    <xf numFmtId="169" fontId="9" fillId="0" borderId="0" xfId="943" quotePrefix="1" applyNumberFormat="1" applyFont="1" applyFill="1" applyBorder="1"/>
    <xf numFmtId="212" fontId="60" fillId="0" borderId="25" xfId="987" applyNumberFormat="1" applyFill="1" applyBorder="1" applyAlignment="1">
      <alignment horizontal="center"/>
    </xf>
    <xf numFmtId="169" fontId="9" fillId="0" borderId="0" xfId="987" applyNumberFormat="1" applyFont="1"/>
    <xf numFmtId="0" fontId="60" fillId="0" borderId="25" xfId="987" applyFill="1" applyBorder="1"/>
    <xf numFmtId="0" fontId="11" fillId="0" borderId="0" xfId="987" applyFont="1" applyFill="1" applyAlignment="1">
      <alignment horizontal="center"/>
    </xf>
    <xf numFmtId="212" fontId="11" fillId="0" borderId="25" xfId="987" applyNumberFormat="1" applyFont="1" applyFill="1" applyBorder="1" applyAlignment="1">
      <alignment horizontal="center"/>
    </xf>
    <xf numFmtId="37" fontId="60" fillId="0" borderId="0" xfId="987" applyNumberFormat="1" applyFill="1"/>
    <xf numFmtId="214" fontId="60" fillId="0" borderId="0" xfId="987" applyNumberFormat="1"/>
    <xf numFmtId="0" fontId="11" fillId="0" borderId="25" xfId="987" applyFont="1" applyFill="1" applyBorder="1"/>
    <xf numFmtId="169" fontId="60" fillId="19" borderId="0" xfId="987" applyNumberFormat="1" applyFill="1"/>
    <xf numFmtId="169" fontId="9" fillId="19" borderId="0" xfId="943" applyNumberFormat="1" applyFont="1" applyFill="1"/>
    <xf numFmtId="165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69" fontId="38" fillId="0" borderId="0" xfId="0" applyNumberFormat="1" applyFont="1" applyAlignment="1">
      <alignment wrapText="1"/>
    </xf>
    <xf numFmtId="169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69" fontId="38" fillId="0" borderId="14" xfId="0" applyNumberFormat="1" applyFont="1" applyBorder="1" applyAlignment="1">
      <alignment wrapText="1"/>
    </xf>
    <xf numFmtId="169" fontId="0" fillId="0" borderId="14" xfId="1" applyNumberFormat="1" applyFont="1" applyBorder="1"/>
    <xf numFmtId="169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69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69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69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5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69" fontId="0" fillId="0" borderId="0" xfId="0" applyNumberFormat="1" applyFill="1"/>
    <xf numFmtId="169" fontId="0" fillId="0" borderId="14" xfId="0" applyNumberFormat="1" applyFill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6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69" fontId="65" fillId="0" borderId="0" xfId="0" applyNumberFormat="1" applyFont="1" applyFill="1"/>
    <xf numFmtId="169" fontId="65" fillId="0" borderId="0" xfId="1" applyNumberFormat="1" applyFont="1" applyAlignment="1">
      <alignment wrapText="1"/>
    </xf>
    <xf numFmtId="169" fontId="0" fillId="0" borderId="0" xfId="0" applyNumberFormat="1"/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69" fontId="65" fillId="0" borderId="0" xfId="1" applyNumberFormat="1" applyFont="1"/>
    <xf numFmtId="169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6" fontId="0" fillId="7" borderId="0" xfId="1" applyNumberFormat="1" applyFont="1" applyFill="1"/>
    <xf numFmtId="169" fontId="65" fillId="22" borderId="25" xfId="0" applyNumberFormat="1" applyFont="1" applyFill="1" applyBorder="1"/>
    <xf numFmtId="169" fontId="65" fillId="0" borderId="25" xfId="0" applyNumberFormat="1" applyFont="1" applyFill="1" applyBorder="1"/>
    <xf numFmtId="0" fontId="66" fillId="0" borderId="25" xfId="0" applyFont="1" applyBorder="1" applyAlignment="1">
      <alignment horizontal="right" vertical="center" wrapText="1"/>
    </xf>
    <xf numFmtId="169" fontId="65" fillId="0" borderId="14" xfId="0" applyNumberFormat="1" applyFont="1" applyFill="1" applyBorder="1"/>
    <xf numFmtId="169" fontId="65" fillId="0" borderId="0" xfId="0" applyNumberFormat="1" applyFont="1" applyFill="1" applyBorder="1"/>
    <xf numFmtId="0" fontId="65" fillId="0" borderId="0" xfId="0" applyFont="1" applyBorder="1" applyAlignment="1">
      <alignment wrapText="1"/>
    </xf>
    <xf numFmtId="169" fontId="65" fillId="0" borderId="14" xfId="0" quotePrefix="1" applyNumberFormat="1" applyFont="1" applyFill="1" applyBorder="1"/>
    <xf numFmtId="169" fontId="65" fillId="0" borderId="0" xfId="0" quotePrefix="1" applyNumberFormat="1" applyFont="1" applyFill="1" applyBorder="1"/>
    <xf numFmtId="169" fontId="59" fillId="0" borderId="0" xfId="1" applyNumberFormat="1" applyFont="1" applyAlignment="1">
      <alignment horizontal="right" wrapText="1"/>
    </xf>
    <xf numFmtId="3" fontId="66" fillId="0" borderId="0" xfId="0" applyNumberFormat="1" applyFont="1" applyBorder="1" applyAlignment="1">
      <alignment horizontal="right" vertical="center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69" fontId="66" fillId="0" borderId="0" xfId="1" applyNumberFormat="1" applyFont="1" applyAlignment="1">
      <alignment horizontal="right"/>
    </xf>
    <xf numFmtId="169" fontId="66" fillId="0" borderId="14" xfId="1" applyNumberFormat="1" applyFont="1" applyBorder="1" applyAlignment="1">
      <alignment horizontal="right"/>
    </xf>
    <xf numFmtId="169" fontId="65" fillId="0" borderId="31" xfId="0" applyNumberFormat="1" applyFont="1" applyFill="1" applyBorder="1"/>
    <xf numFmtId="0" fontId="3" fillId="0" borderId="0" xfId="0" applyFont="1" applyFill="1" applyAlignment="1"/>
    <xf numFmtId="210" fontId="3" fillId="0" borderId="0" xfId="0" applyNumberFormat="1" applyFont="1" applyFill="1" applyAlignme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Fill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38" fillId="0" borderId="0" xfId="0" applyFont="1"/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0" fontId="38" fillId="0" borderId="0" xfId="0" applyFont="1" applyAlignment="1">
      <alignment wrapText="1"/>
    </xf>
    <xf numFmtId="0" fontId="61" fillId="0" borderId="0" xfId="0" applyFont="1" applyAlignment="1">
      <alignment wrapText="1"/>
    </xf>
    <xf numFmtId="0" fontId="49" fillId="0" borderId="0" xfId="0" applyFont="1"/>
    <xf numFmtId="0" fontId="49" fillId="0" borderId="0" xfId="0" applyFont="1" applyAlignment="1">
      <alignment wrapText="1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0" fontId="49" fillId="0" borderId="0" xfId="0" applyFont="1" applyAlignment="1"/>
    <xf numFmtId="166" fontId="49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14" xfId="1" applyNumberFormat="1" applyFont="1" applyBorder="1"/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9" fillId="0" borderId="0" xfId="0" applyNumberFormat="1" applyFont="1" applyFill="1" applyAlignment="1">
      <alignment horizontal="right"/>
    </xf>
    <xf numFmtId="3" fontId="49" fillId="0" borderId="0" xfId="0" applyNumberFormat="1" applyFont="1" applyBorder="1" applyAlignment="1">
      <alignment horizontal="right"/>
    </xf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6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166" fontId="3" fillId="3" borderId="0" xfId="1" applyNumberFormat="1" applyFont="1" applyFill="1" applyAlignment="1">
      <alignment horizontal="right"/>
    </xf>
    <xf numFmtId="0" fontId="2" fillId="2" borderId="1" xfId="0" applyFont="1" applyFill="1" applyBorder="1" applyAlignment="1">
      <alignment horizontal="right" indent="1"/>
    </xf>
    <xf numFmtId="0" fontId="2" fillId="2" borderId="16" xfId="0" applyFont="1" applyFill="1" applyBorder="1" applyAlignment="1">
      <alignment horizontal="right" indent="1"/>
    </xf>
    <xf numFmtId="166" fontId="3" fillId="0" borderId="0" xfId="1" applyNumberFormat="1" applyFont="1" applyFill="1" applyBorder="1" applyAlignment="1">
      <alignment horizontal="right"/>
    </xf>
    <xf numFmtId="3" fontId="70" fillId="0" borderId="0" xfId="0" applyNumberFormat="1" applyFont="1"/>
    <xf numFmtId="3" fontId="69" fillId="0" borderId="0" xfId="0" applyNumberFormat="1" applyFont="1" applyFill="1" applyAlignment="1">
      <alignment horizontal="right"/>
    </xf>
    <xf numFmtId="211" fontId="71" fillId="3" borderId="5" xfId="1" applyNumberFormat="1" applyFont="1" applyFill="1" applyBorder="1" applyAlignment="1">
      <alignment horizontal="right"/>
    </xf>
    <xf numFmtId="3" fontId="71" fillId="3" borderId="0" xfId="0" applyNumberFormat="1" applyFont="1" applyFill="1" applyAlignment="1">
      <alignment horizontal="right"/>
    </xf>
    <xf numFmtId="0" fontId="71" fillId="3" borderId="0" xfId="0" applyFont="1" applyFill="1" applyAlignment="1">
      <alignment horizontal="right"/>
    </xf>
    <xf numFmtId="0" fontId="68" fillId="3" borderId="0" xfId="0" applyFont="1" applyFill="1" applyAlignment="1">
      <alignment horizontal="right"/>
    </xf>
    <xf numFmtId="3" fontId="72" fillId="0" borderId="0" xfId="0" applyNumberFormat="1" applyFont="1"/>
    <xf numFmtId="166" fontId="72" fillId="0" borderId="0" xfId="0" applyNumberFormat="1" applyFont="1"/>
    <xf numFmtId="166" fontId="72" fillId="0" borderId="0" xfId="0" applyNumberFormat="1" applyFont="1" applyAlignment="1">
      <alignment horizontal="right"/>
    </xf>
    <xf numFmtId="169" fontId="5" fillId="3" borderId="5" xfId="1" applyNumberFormat="1" applyFont="1" applyFill="1" applyBorder="1" applyAlignment="1">
      <alignment horizontal="right"/>
    </xf>
    <xf numFmtId="211" fontId="8" fillId="0" borderId="5" xfId="1" applyNumberFormat="1" applyFont="1" applyFill="1" applyBorder="1" applyAlignment="1">
      <alignment horizontal="right"/>
    </xf>
    <xf numFmtId="3" fontId="73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6" fontId="2" fillId="2" borderId="5" xfId="1075" applyNumberFormat="1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167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Fill="1" applyBorder="1" applyAlignment="1">
      <alignment horizontal="right"/>
    </xf>
    <xf numFmtId="211" fontId="0" fillId="0" borderId="0" xfId="0" applyNumberFormat="1" applyBorder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8" fillId="0" borderId="0" xfId="0" applyFont="1"/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61" fillId="0" borderId="0" xfId="0" applyFont="1" applyAlignment="1">
      <alignment wrapText="1"/>
    </xf>
    <xf numFmtId="0" fontId="61" fillId="0" borderId="14" xfId="0" applyFont="1" applyBorder="1" applyAlignment="1">
      <alignment horizontal="right"/>
    </xf>
    <xf numFmtId="0" fontId="61" fillId="0" borderId="0" xfId="0" applyFont="1"/>
    <xf numFmtId="0" fontId="38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9525</xdr:colOff>
      <xdr:row>6</xdr:row>
      <xdr:rowOff>9525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17E6666E-F327-40D8-A196-BDDDE55C07F3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1144250" cy="1162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6</xdr:row>
      <xdr:rowOff>9525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AD7CC3F2-375E-408A-80E3-DD80993E7ED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7296150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21</xdr:col>
      <xdr:colOff>733424</xdr:colOff>
      <xdr:row>6</xdr:row>
      <xdr:rowOff>28575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0D750F82-A189-4BA6-91DD-DAADFC12DCD7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1"/>
          <a:ext cx="12011024" cy="1228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bkp\MARKETIN\KITMID\KITFX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Operacoes\Transporte\Planejamento_Controle\Indicadores\Esta&#231;&#245;es\An&#225;lisePerfilDemandaMAIO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lanejamento\planejamento\Conselho\Relat&#243;rios\Or&#231;amento\2011\Modelos\5a%20Vers&#227;o\20101216_Or&#231;amento%20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xnet/Desdobramento/Inform%20Rog&#233;rio/Spc/BVR/Dez99/Conselho/BadeR99_NB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lanejamento\Planejamento\Conselho\Relat&#243;rios\Or&#231;amento\2010\20100211_Or&#231;amento_2010%20-%20APROVAD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esdobramento/Inform%20Rog&#233;rio/Spc/BVR/Dez99/Conselho/BadeR99_NB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staquio\M&#237;dia\DATA\EXCEL\RATF01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Coke\MEDPLANS\2001\COKE\Flow-Exercise&amp;Estimate\Flow&amp;Estimate&amp;Info\Flows\FCCI2001TV-05-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ADOS/NRH-1231/B&#244;nus%20Gerencial%202001/Filiais/Cear&#225;/DIR%20MERCADO%20CONSUMIDO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zrjz\.RIO_DPZRIO.DPZ\TRANSFER\MIDIA\Souzacruz\CARLTON\2000\Planos\CARLTON%202000%20revis&#227;o%2014%20de%20Fev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CANN-RJ-PC\SYS\COKE\1%25TARP\1%25TAR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staquio\M&#237;dia\Coke\MEDPLANS\1999\COKE\FLOPR19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047805\c\AN&#193;LISE%20CEAR&#193;\BadeR99_C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oares\c\ARQUIVOS\ANTARCTI\Investimento%20Publicit&#225;rio%201996-19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oares\c\ARQUIVOS\MICHELIN\INVEST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CANN-RJ-PC\SYS\COKE\MEDPLANS\1999\RATBOT9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036097\ce036097\WINDOWS\Desktop\Report%20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red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CANN-RJ-PC\SYS\COKE\MEDPLANS\1997\FLOW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FLOPR19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I/RI/RI/RI/RI/RI/RI/RI/RI/WINDOWS/Temporary%20Internet%20Files/Content.IE5/DG04OI26/Press_Maranh&#227;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I/RI/RI/RI/RI/RI/RI/RI/RI/Documents%20and%20Settings/Gomes/Configura&#231;&#245;es%20locais/Temporary%20Internet%20Files/Content.IE5/QHESOVIL/planejamento/DOCUME~1/66597/CONFIG~1/Temp/ICEOWS/ViewUpd/TarifOrc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I/RI/RI/RI/RI/RI/RI/RI/RI/MARKETIN/KITMID/KITFXH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staquio\M&#237;dia\DEMID\JDSUL\cro20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I/RI/RI/RI/RI/RI/RI/RI/RI/Documents%20and%20Settings/Gomes/Configura&#231;&#245;es%20locais/Temporary%20Internet%20Files/Content.IE5/QHESOVIL/planejamento/SI/SI_AT/CSL/Spc/BVR/2000/Conselho/BadeR2000_NRJ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esdobramento/Inform%20Rog&#233;rio/Spc/BVR/2000/Conselho/RecLiqServ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esdobramento/Inform%20Rog&#233;rio/Spc/BVR/2000/Conselho/BadeR2000_TN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lanejamento\Users\thiago\Desktop\20110103_Redefini&#231;&#227;o%20de%20Potencial%20e%20Comiss&#227;o%20para%20201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DATA\EXCEL\RATF01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lanejamento\Conselho\Relat&#243;rios\Or&#231;amento\2012\Modelos\20110107_Or&#231;amento%202011%20(FINAL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Coke\MEDPLANS\2002\Coke\FCC2002-01-09-27aOPM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Coke\MEDPLANS\1999\COKE\DATA\EXCEL\RATF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staquio\M&#237;dia\FLOPR19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I/RI/RI/RI/RI/RI/RI/RI/RI/MARKETIN/XLS/TAB/T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lanejamento\Conselho\Relat&#243;rios\Or&#231;amento\2012\20120120_Planilha_Or&#231;amento_2012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02"/>
      <sheetName val="BAUD"/>
      <sheetName val="FH02 (2)"/>
      <sheetName val="menu"/>
      <sheetName val="Aud_&amp;_share "/>
      <sheetName val="SHARE_fx"/>
      <sheetName val="Aud_&amp;_share Soma Outras"/>
      <sheetName val="FX 22 AUD"/>
      <sheetName val="EVOL_PRACAS"/>
      <sheetName val="perfil_fx_Hor"/>
      <sheetName val="Plan1"/>
      <sheetName val="AUD E SHA fx 7_18 e 18_24"/>
      <sheetName val="GLO  X NOTURNO CONC"/>
      <sheetName val="ESBABILIDADE DE AUD"/>
      <sheetName val="share"/>
      <sheetName val="AUD"/>
      <sheetName val="Módulo1"/>
      <sheetName val="Diretrizes"/>
    </sheetNames>
    <sheetDataSet>
      <sheetData sheetId="0" refreshError="1"/>
      <sheetData sheetId="1" refreshError="1"/>
      <sheetData sheetId="2" refreshError="1"/>
      <sheetData sheetId="3" refreshError="1">
        <row r="2">
          <cell r="I2" t="str">
            <v>Jan.´01</v>
          </cell>
          <cell r="J2" t="str">
            <v>JAN</v>
          </cell>
          <cell r="L2" t="str">
            <v>JAN</v>
          </cell>
          <cell r="M2" t="str">
            <v>JAN</v>
          </cell>
          <cell r="N2" t="str">
            <v>JAN</v>
          </cell>
          <cell r="O2" t="str">
            <v>JAN</v>
          </cell>
        </row>
        <row r="3">
          <cell r="J3" t="str">
            <v>FEV</v>
          </cell>
          <cell r="K3" t="str">
            <v>FEV</v>
          </cell>
          <cell r="L3" t="str">
            <v>FEV</v>
          </cell>
          <cell r="M3" t="str">
            <v>FEV</v>
          </cell>
          <cell r="N3" t="str">
            <v>FEV</v>
          </cell>
          <cell r="O3" t="str">
            <v>FEV</v>
          </cell>
        </row>
        <row r="4">
          <cell r="J4" t="str">
            <v>MAR</v>
          </cell>
          <cell r="K4" t="str">
            <v>MAR</v>
          </cell>
          <cell r="L4" t="str">
            <v>MAR</v>
          </cell>
          <cell r="M4" t="str">
            <v>MAR</v>
          </cell>
          <cell r="N4" t="str">
            <v>MAR</v>
          </cell>
          <cell r="O4" t="str">
            <v>MAR</v>
          </cell>
        </row>
        <row r="5">
          <cell r="J5" t="str">
            <v>ABR</v>
          </cell>
          <cell r="K5" t="str">
            <v>ABR</v>
          </cell>
          <cell r="L5" t="str">
            <v>ABR</v>
          </cell>
          <cell r="M5" t="str">
            <v>ABR</v>
          </cell>
          <cell r="N5" t="str">
            <v>ABR</v>
          </cell>
          <cell r="O5" t="str">
            <v>ABR</v>
          </cell>
        </row>
        <row r="6">
          <cell r="J6" t="str">
            <v>MAIO</v>
          </cell>
          <cell r="K6" t="str">
            <v>MAIO</v>
          </cell>
          <cell r="L6" t="str">
            <v>MAIO</v>
          </cell>
          <cell r="M6" t="str">
            <v>MAIO</v>
          </cell>
          <cell r="N6" t="str">
            <v>MAIO</v>
          </cell>
          <cell r="O6" t="str">
            <v>MAIO</v>
          </cell>
        </row>
        <row r="7">
          <cell r="J7" t="str">
            <v>JUN</v>
          </cell>
          <cell r="K7" t="str">
            <v>JUN</v>
          </cell>
          <cell r="L7" t="str">
            <v>JUN</v>
          </cell>
          <cell r="M7" t="str">
            <v>JUN</v>
          </cell>
          <cell r="N7" t="str">
            <v>JUN</v>
          </cell>
          <cell r="O7" t="str">
            <v>JUN</v>
          </cell>
        </row>
        <row r="8">
          <cell r="J8" t="str">
            <v>JUL</v>
          </cell>
          <cell r="K8" t="str">
            <v>JUL</v>
          </cell>
          <cell r="L8" t="str">
            <v>JUL</v>
          </cell>
          <cell r="M8" t="str">
            <v>JUL</v>
          </cell>
          <cell r="N8" t="str">
            <v>JUL</v>
          </cell>
          <cell r="O8" t="str">
            <v>JUL</v>
          </cell>
        </row>
        <row r="9">
          <cell r="J9" t="str">
            <v>AGO</v>
          </cell>
          <cell r="K9" t="str">
            <v>AGO</v>
          </cell>
          <cell r="L9" t="str">
            <v>AGO</v>
          </cell>
          <cell r="M9" t="str">
            <v>AGO</v>
          </cell>
          <cell r="N9" t="str">
            <v>AGO</v>
          </cell>
          <cell r="O9" t="str">
            <v>AGO</v>
          </cell>
        </row>
        <row r="10">
          <cell r="J10" t="str">
            <v>SET</v>
          </cell>
          <cell r="K10" t="str">
            <v>SET</v>
          </cell>
          <cell r="L10" t="str">
            <v>SET</v>
          </cell>
          <cell r="M10" t="str">
            <v>SET</v>
          </cell>
          <cell r="N10" t="str">
            <v>SET</v>
          </cell>
          <cell r="O10" t="str">
            <v>SET</v>
          </cell>
        </row>
        <row r="11">
          <cell r="J11" t="str">
            <v>OUT</v>
          </cell>
          <cell r="K11" t="str">
            <v>OUT</v>
          </cell>
          <cell r="L11" t="str">
            <v>OUT</v>
          </cell>
          <cell r="M11" t="str">
            <v>OUT</v>
          </cell>
          <cell r="N11" t="str">
            <v>OUT</v>
          </cell>
          <cell r="O11" t="str">
            <v>OUT</v>
          </cell>
        </row>
        <row r="12">
          <cell r="J12" t="str">
            <v>NOV</v>
          </cell>
          <cell r="K12" t="str">
            <v>NOV</v>
          </cell>
          <cell r="L12" t="str">
            <v>NOV</v>
          </cell>
          <cell r="M12" t="str">
            <v>NOV</v>
          </cell>
          <cell r="N12" t="str">
            <v>NOV</v>
          </cell>
          <cell r="O12" t="str">
            <v>NOV</v>
          </cell>
        </row>
        <row r="13">
          <cell r="J13" t="str">
            <v>DEZ</v>
          </cell>
          <cell r="K13" t="str">
            <v>DEZ</v>
          </cell>
          <cell r="L13" t="str">
            <v>DEZ</v>
          </cell>
          <cell r="M13" t="str">
            <v>DEZ</v>
          </cell>
          <cell r="N13" t="str">
            <v>DEZ</v>
          </cell>
          <cell r="O13" t="str">
            <v>DEZ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C10" t="str">
            <v>07:00 / 11:59</v>
          </cell>
          <cell r="N10">
            <v>30</v>
          </cell>
          <cell r="T10">
            <v>21</v>
          </cell>
          <cell r="U10">
            <v>23</v>
          </cell>
          <cell r="V10">
            <v>26</v>
          </cell>
        </row>
        <row r="11">
          <cell r="N11">
            <v>20</v>
          </cell>
          <cell r="T11">
            <v>24</v>
          </cell>
          <cell r="U11">
            <v>27</v>
          </cell>
          <cell r="V11">
            <v>29</v>
          </cell>
        </row>
        <row r="12">
          <cell r="N12">
            <v>20</v>
          </cell>
          <cell r="T12">
            <v>22</v>
          </cell>
          <cell r="U12">
            <v>29</v>
          </cell>
          <cell r="V12">
            <v>29</v>
          </cell>
        </row>
        <row r="13">
          <cell r="N13">
            <v>52</v>
          </cell>
          <cell r="T13">
            <v>13</v>
          </cell>
          <cell r="U13">
            <v>17</v>
          </cell>
          <cell r="V13">
            <v>18</v>
          </cell>
        </row>
        <row r="14">
          <cell r="N14">
            <v>34</v>
          </cell>
          <cell r="T14">
            <v>16</v>
          </cell>
          <cell r="U14">
            <v>32</v>
          </cell>
          <cell r="V14">
            <v>18</v>
          </cell>
        </row>
        <row r="15">
          <cell r="N15">
            <v>37</v>
          </cell>
          <cell r="T15">
            <v>15</v>
          </cell>
          <cell r="U15">
            <v>25</v>
          </cell>
          <cell r="V15">
            <v>23</v>
          </cell>
        </row>
        <row r="16">
          <cell r="N16">
            <v>45</v>
          </cell>
          <cell r="T16">
            <v>8</v>
          </cell>
          <cell r="U16">
            <v>28</v>
          </cell>
          <cell r="V16">
            <v>19</v>
          </cell>
        </row>
        <row r="17">
          <cell r="N17">
            <v>28</v>
          </cell>
          <cell r="T17">
            <v>21</v>
          </cell>
          <cell r="U17">
            <v>29</v>
          </cell>
          <cell r="V17">
            <v>22</v>
          </cell>
        </row>
        <row r="18">
          <cell r="N18">
            <v>18</v>
          </cell>
          <cell r="T18">
            <v>19</v>
          </cell>
          <cell r="U18">
            <v>27</v>
          </cell>
          <cell r="V18">
            <v>36</v>
          </cell>
        </row>
        <row r="19">
          <cell r="N19">
            <v>7</v>
          </cell>
          <cell r="T19">
            <v>6</v>
          </cell>
          <cell r="U19">
            <v>25</v>
          </cell>
          <cell r="V19">
            <v>62</v>
          </cell>
        </row>
        <row r="20">
          <cell r="N20">
            <v>15</v>
          </cell>
          <cell r="T20">
            <v>9</v>
          </cell>
          <cell r="U20">
            <v>17</v>
          </cell>
          <cell r="V20">
            <v>59</v>
          </cell>
        </row>
        <row r="21">
          <cell r="N21">
            <v>12</v>
          </cell>
          <cell r="T21">
            <v>7</v>
          </cell>
          <cell r="U21">
            <v>15</v>
          </cell>
          <cell r="V21">
            <v>66</v>
          </cell>
        </row>
        <row r="22">
          <cell r="N22">
            <v>43</v>
          </cell>
          <cell r="T22">
            <v>6</v>
          </cell>
          <cell r="U22">
            <v>17</v>
          </cell>
          <cell r="V22">
            <v>34</v>
          </cell>
        </row>
        <row r="23">
          <cell r="N23">
            <v>16</v>
          </cell>
          <cell r="T23">
            <v>20</v>
          </cell>
          <cell r="U23">
            <v>27</v>
          </cell>
          <cell r="V23">
            <v>37</v>
          </cell>
        </row>
        <row r="24">
          <cell r="N24">
            <v>14</v>
          </cell>
          <cell r="T24">
            <v>19</v>
          </cell>
          <cell r="U24">
            <v>23</v>
          </cell>
          <cell r="V24">
            <v>44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ora"/>
      <sheetName val="SistL1L2"/>
      <sheetName val="L1,L2,SIS% "/>
      <sheetName val="AcumSistL1L2"/>
      <sheetName val="Linha1"/>
      <sheetName val="Linha2"/>
      <sheetName val="L1%"/>
      <sheetName val="AcL1,L2,Sist%"/>
      <sheetName val="%HoraL1L2"/>
      <sheetName val="L2%"/>
      <sheetName val="AcL1%"/>
      <sheetName val="AcL2%"/>
      <sheetName val="Linha2 sPVN "/>
      <sheetName val="Linha2 sPVN pm"/>
      <sheetName val="Linha2 sPVN  pt"/>
      <sheetName val="Plan1"/>
      <sheetName val="TabDinL1"/>
      <sheetName val="TabDinL2"/>
      <sheetName val="TabDinAcesL1"/>
      <sheetName val="TabDinAcesL2 "/>
      <sheetName val="MID"/>
      <sheetName val="mapa"/>
      <sheetName val="AnálisePerfilDemandaMAIO99"/>
    </sheetNames>
    <sheetDataSet>
      <sheetData sheetId="0" refreshError="1">
        <row r="42">
          <cell r="G42" t="str">
            <v>ENTRADAS HORÁRIAS DE PAGANTES POR ESTAÇÃO EM DIA ÚTIL  - MAIO/99 -  APÓS NOVA CONFIGURAÇÃO DO SISTEMA COM AS INAUGURAÇÕES DE 7 NOVAS ESTAÇÕES NO PERÍODO DE JUL A SET/98.</v>
          </cell>
        </row>
        <row r="44">
          <cell r="G44" t="str">
            <v xml:space="preserve">( CAV, na Linha 1, no início de jul/98  e trecho PVN a IRJ, na Linha 2, no mês de set/98) </v>
          </cell>
        </row>
        <row r="46">
          <cell r="D46" t="str">
            <v>DIAS MAIO/99</v>
          </cell>
          <cell r="E46" t="str">
            <v>ESTAÇÃO</v>
          </cell>
          <cell r="F46" t="str">
            <v>=&gt;6h</v>
          </cell>
          <cell r="G46" t="str">
            <v>6h às 7h</v>
          </cell>
          <cell r="H46" t="str">
            <v>7h às 8h</v>
          </cell>
          <cell r="I46" t="str">
            <v>8h às 9h</v>
          </cell>
          <cell r="J46" t="str">
            <v>9h às 10h</v>
          </cell>
          <cell r="K46" t="str">
            <v>10h às 11h</v>
          </cell>
          <cell r="L46" t="str">
            <v>11h às 12h</v>
          </cell>
          <cell r="M46" t="str">
            <v>12h às 13h</v>
          </cell>
          <cell r="N46" t="str">
            <v>13h às 14h</v>
          </cell>
          <cell r="O46" t="str">
            <v>14h às 15h</v>
          </cell>
          <cell r="P46" t="str">
            <v>15h às 16h</v>
          </cell>
          <cell r="Q46" t="str">
            <v>16h às 17h</v>
          </cell>
          <cell r="R46" t="str">
            <v>17h às 18h</v>
          </cell>
          <cell r="S46" t="str">
            <v>18h às 19h</v>
          </cell>
          <cell r="T46" t="str">
            <v>19h às 20h</v>
          </cell>
          <cell r="U46" t="str">
            <v>20h às 21h</v>
          </cell>
          <cell r="V46" t="str">
            <v>21h às 22h</v>
          </cell>
          <cell r="W46" t="str">
            <v>22h às 23h</v>
          </cell>
          <cell r="X46" t="str">
            <v>-</v>
          </cell>
          <cell r="Y46" t="str">
            <v>TOTAL</v>
          </cell>
        </row>
        <row r="47">
          <cell r="D47" t="str">
            <v>03, 11, 18, 25 e 28</v>
          </cell>
          <cell r="E47" t="str">
            <v>SPN</v>
          </cell>
          <cell r="F47">
            <v>28.599999999999998</v>
          </cell>
          <cell r="G47">
            <v>670</v>
          </cell>
          <cell r="H47">
            <v>2968.0000000000005</v>
          </cell>
          <cell r="I47">
            <v>4415.8000000000011</v>
          </cell>
          <cell r="J47">
            <v>2948.3999999999996</v>
          </cell>
          <cell r="K47">
            <v>1834.8</v>
          </cell>
          <cell r="L47">
            <v>1654.45</v>
          </cell>
          <cell r="M47">
            <v>1899.6000000000001</v>
          </cell>
          <cell r="N47">
            <v>2053.3999999999996</v>
          </cell>
          <cell r="O47">
            <v>1955.2</v>
          </cell>
          <cell r="P47">
            <v>1834</v>
          </cell>
          <cell r="Q47">
            <v>1988.6</v>
          </cell>
          <cell r="R47">
            <v>2366.4</v>
          </cell>
          <cell r="S47">
            <v>2302.4</v>
          </cell>
          <cell r="T47">
            <v>1630.1999999999998</v>
          </cell>
          <cell r="U47">
            <v>926.6</v>
          </cell>
          <cell r="V47">
            <v>581.79999999999995</v>
          </cell>
          <cell r="W47">
            <v>423.79999999999995</v>
          </cell>
          <cell r="Y47">
            <v>32482.050000000003</v>
          </cell>
        </row>
        <row r="48">
          <cell r="D48" t="str">
            <v>03, 07, 12, 20 e 26</v>
          </cell>
          <cell r="E48" t="str">
            <v>SFX</v>
          </cell>
          <cell r="F48">
            <v>6.5</v>
          </cell>
          <cell r="G48">
            <v>196.8</v>
          </cell>
          <cell r="H48">
            <v>722.4</v>
          </cell>
          <cell r="I48">
            <v>1093.5999999999999</v>
          </cell>
          <cell r="J48">
            <v>787.4</v>
          </cell>
          <cell r="K48">
            <v>510.6</v>
          </cell>
          <cell r="L48">
            <v>456.29999999999995</v>
          </cell>
          <cell r="M48">
            <v>510.40000000000003</v>
          </cell>
          <cell r="N48">
            <v>516.6</v>
          </cell>
          <cell r="O48">
            <v>551.20000000000005</v>
          </cell>
          <cell r="P48">
            <v>493.4</v>
          </cell>
          <cell r="Q48">
            <v>486.19999999999993</v>
          </cell>
          <cell r="R48">
            <v>644.80000000000007</v>
          </cell>
          <cell r="S48">
            <v>542.6</v>
          </cell>
          <cell r="T48">
            <v>342.19999999999993</v>
          </cell>
          <cell r="U48">
            <v>220.8</v>
          </cell>
          <cell r="V48">
            <v>148</v>
          </cell>
          <cell r="W48">
            <v>118.99999999999999</v>
          </cell>
          <cell r="Y48">
            <v>8348.7999999999993</v>
          </cell>
        </row>
        <row r="49">
          <cell r="D49" t="str">
            <v>13/04 e 07/06/99</v>
          </cell>
          <cell r="E49" t="str">
            <v>AFP</v>
          </cell>
          <cell r="F49">
            <v>4.5</v>
          </cell>
          <cell r="G49">
            <v>170.5</v>
          </cell>
          <cell r="H49">
            <v>734.5</v>
          </cell>
          <cell r="I49">
            <v>1097</v>
          </cell>
          <cell r="J49">
            <v>843</v>
          </cell>
          <cell r="K49">
            <v>566.5</v>
          </cell>
          <cell r="L49">
            <v>588</v>
          </cell>
          <cell r="M49">
            <v>606.5</v>
          </cell>
          <cell r="N49">
            <v>666.5</v>
          </cell>
          <cell r="O49">
            <v>629.5</v>
          </cell>
          <cell r="P49">
            <v>547.5</v>
          </cell>
          <cell r="Q49">
            <v>494</v>
          </cell>
          <cell r="R49">
            <v>788</v>
          </cell>
          <cell r="S49">
            <v>679</v>
          </cell>
          <cell r="T49">
            <v>355</v>
          </cell>
          <cell r="U49">
            <v>212.5</v>
          </cell>
          <cell r="V49">
            <v>205</v>
          </cell>
          <cell r="W49">
            <v>148</v>
          </cell>
          <cell r="Y49">
            <v>9335.5</v>
          </cell>
        </row>
        <row r="50">
          <cell r="D50" t="str">
            <v>12, 21, 24 e 31</v>
          </cell>
          <cell r="E50" t="str">
            <v>ESA</v>
          </cell>
          <cell r="F50">
            <v>11.833333333333334</v>
          </cell>
          <cell r="G50">
            <v>145.99999999999997</v>
          </cell>
          <cell r="H50">
            <v>320</v>
          </cell>
          <cell r="I50">
            <v>429.5</v>
          </cell>
          <cell r="J50">
            <v>476.16666666666669</v>
          </cell>
          <cell r="K50">
            <v>490.25</v>
          </cell>
          <cell r="L50">
            <v>558.66666666666663</v>
          </cell>
          <cell r="M50">
            <v>696.25</v>
          </cell>
          <cell r="N50">
            <v>668.25</v>
          </cell>
          <cell r="O50">
            <v>700.08333333333326</v>
          </cell>
          <cell r="P50">
            <v>708.5</v>
          </cell>
          <cell r="Q50">
            <v>711.08333333333326</v>
          </cell>
          <cell r="R50">
            <v>1007.8333333333334</v>
          </cell>
          <cell r="S50">
            <v>1174</v>
          </cell>
          <cell r="T50">
            <v>557</v>
          </cell>
          <cell r="U50">
            <v>307</v>
          </cell>
          <cell r="V50">
            <v>140</v>
          </cell>
          <cell r="W50">
            <v>115</v>
          </cell>
          <cell r="Y50">
            <v>9217.4166666666661</v>
          </cell>
        </row>
        <row r="51">
          <cell r="D51" t="str">
            <v>05, 14 e 20</v>
          </cell>
          <cell r="E51" t="str">
            <v>POZ</v>
          </cell>
          <cell r="F51">
            <v>2.3333333333333335</v>
          </cell>
          <cell r="G51">
            <v>130.66666666666669</v>
          </cell>
          <cell r="H51">
            <v>406</v>
          </cell>
          <cell r="I51">
            <v>612</v>
          </cell>
          <cell r="J51">
            <v>466</v>
          </cell>
          <cell r="K51">
            <v>404.33333333333331</v>
          </cell>
          <cell r="L51">
            <v>365.33333333333331</v>
          </cell>
          <cell r="M51">
            <v>512</v>
          </cell>
          <cell r="N51">
            <v>404.33333333333337</v>
          </cell>
          <cell r="O51">
            <v>382.66666666666669</v>
          </cell>
          <cell r="P51">
            <v>352</v>
          </cell>
          <cell r="Q51">
            <v>300.33333333333337</v>
          </cell>
          <cell r="R51">
            <v>550.33333333333337</v>
          </cell>
          <cell r="S51">
            <v>429.66666666666669</v>
          </cell>
          <cell r="T51">
            <v>213.33333333333334</v>
          </cell>
          <cell r="U51">
            <v>123.99999999999999</v>
          </cell>
          <cell r="V51">
            <v>76.999999999999986</v>
          </cell>
          <cell r="W51">
            <v>60.333333333333336</v>
          </cell>
          <cell r="Y51">
            <v>5792.6666666666661</v>
          </cell>
        </row>
        <row r="52">
          <cell r="D52" t="str">
            <v>11 e 19</v>
          </cell>
          <cell r="E52" t="str">
            <v>CTR</v>
          </cell>
          <cell r="F52">
            <v>55</v>
          </cell>
          <cell r="G52">
            <v>974</v>
          </cell>
          <cell r="H52">
            <v>2113</v>
          </cell>
          <cell r="I52">
            <v>2638.5</v>
          </cell>
          <cell r="J52">
            <v>1670</v>
          </cell>
          <cell r="K52">
            <v>949</v>
          </cell>
          <cell r="L52">
            <v>904</v>
          </cell>
          <cell r="M52">
            <v>965.5</v>
          </cell>
          <cell r="N52">
            <v>874.5</v>
          </cell>
          <cell r="O52">
            <v>804.5</v>
          </cell>
          <cell r="P52">
            <v>667</v>
          </cell>
          <cell r="Q52">
            <v>575</v>
          </cell>
          <cell r="R52">
            <v>946</v>
          </cell>
          <cell r="S52">
            <v>802.5</v>
          </cell>
          <cell r="T52">
            <v>362.5</v>
          </cell>
          <cell r="U52">
            <v>207.5</v>
          </cell>
          <cell r="V52">
            <v>178.5</v>
          </cell>
          <cell r="W52">
            <v>102.5</v>
          </cell>
          <cell r="Y52">
            <v>15789.5</v>
          </cell>
        </row>
        <row r="53">
          <cell r="D53" t="str">
            <v>05, 12 e 24</v>
          </cell>
          <cell r="E53" t="str">
            <v>PVG</v>
          </cell>
          <cell r="F53">
            <v>3</v>
          </cell>
          <cell r="G53">
            <v>55.333333333333329</v>
          </cell>
          <cell r="H53">
            <v>137.33333333333334</v>
          </cell>
          <cell r="I53">
            <v>197.33333333333334</v>
          </cell>
          <cell r="J53">
            <v>268.66666666666663</v>
          </cell>
          <cell r="K53">
            <v>366</v>
          </cell>
          <cell r="L53">
            <v>415</v>
          </cell>
          <cell r="M53">
            <v>569</v>
          </cell>
          <cell r="N53">
            <v>533.66666666666663</v>
          </cell>
          <cell r="O53">
            <v>503.00000000000006</v>
          </cell>
          <cell r="P53">
            <v>472.33333333333331</v>
          </cell>
          <cell r="Q53">
            <v>538</v>
          </cell>
          <cell r="R53">
            <v>977.33333333333337</v>
          </cell>
          <cell r="S53">
            <v>954</v>
          </cell>
          <cell r="T53">
            <v>478.33333333333331</v>
          </cell>
          <cell r="U53">
            <v>273</v>
          </cell>
          <cell r="V53">
            <v>353</v>
          </cell>
          <cell r="W53">
            <v>83.333333333333329</v>
          </cell>
          <cell r="Y53">
            <v>7177.6666666666661</v>
          </cell>
        </row>
        <row r="54">
          <cell r="D54" t="str">
            <v>13,17 e 27</v>
          </cell>
          <cell r="E54" t="str">
            <v>URG</v>
          </cell>
          <cell r="F54">
            <v>4</v>
          </cell>
          <cell r="G54">
            <v>119.16666666666666</v>
          </cell>
          <cell r="H54">
            <v>357.16666666666669</v>
          </cell>
          <cell r="I54">
            <v>501.66666666666663</v>
          </cell>
          <cell r="J54">
            <v>748.33333333333337</v>
          </cell>
          <cell r="K54">
            <v>1023.6666666666666</v>
          </cell>
          <cell r="L54">
            <v>1458.3333333333333</v>
          </cell>
          <cell r="M54">
            <v>1817.3333333333333</v>
          </cell>
          <cell r="N54">
            <v>1979.3333333333335</v>
          </cell>
          <cell r="O54">
            <v>2021.666666666667</v>
          </cell>
          <cell r="P54">
            <v>2098</v>
          </cell>
          <cell r="Q54">
            <v>2421.6666666666665</v>
          </cell>
          <cell r="R54">
            <v>4036.333333333333</v>
          </cell>
          <cell r="S54">
            <v>4235.333333333333</v>
          </cell>
          <cell r="T54">
            <v>2199.6666666666665</v>
          </cell>
          <cell r="U54">
            <v>1007</v>
          </cell>
          <cell r="V54">
            <v>651.00000000000011</v>
          </cell>
          <cell r="W54">
            <v>398.33333333333331</v>
          </cell>
          <cell r="Y54">
            <v>27078</v>
          </cell>
        </row>
        <row r="55">
          <cell r="D55" t="str">
            <v>10 e 25</v>
          </cell>
          <cell r="E55" t="str">
            <v>CRC</v>
          </cell>
          <cell r="F55">
            <v>4</v>
          </cell>
          <cell r="G55">
            <v>85.5</v>
          </cell>
          <cell r="H55">
            <v>286</v>
          </cell>
          <cell r="I55">
            <v>442.5</v>
          </cell>
          <cell r="J55">
            <v>744.5</v>
          </cell>
          <cell r="K55">
            <v>1186.5</v>
          </cell>
          <cell r="L55">
            <v>1744.5</v>
          </cell>
          <cell r="M55">
            <v>2166</v>
          </cell>
          <cell r="N55">
            <v>2533</v>
          </cell>
          <cell r="O55">
            <v>2501.5</v>
          </cell>
          <cell r="P55">
            <v>2596</v>
          </cell>
          <cell r="Q55">
            <v>3166.5</v>
          </cell>
          <cell r="R55">
            <v>5218.5</v>
          </cell>
          <cell r="S55">
            <v>6389.5</v>
          </cell>
          <cell r="T55">
            <v>3612</v>
          </cell>
          <cell r="U55">
            <v>1944</v>
          </cell>
          <cell r="V55">
            <v>942</v>
          </cell>
          <cell r="W55">
            <v>378</v>
          </cell>
          <cell r="Y55">
            <v>35940.5</v>
          </cell>
        </row>
        <row r="56">
          <cell r="D56" t="str">
            <v>07, 20 e 28</v>
          </cell>
          <cell r="E56" t="str">
            <v>CNL</v>
          </cell>
          <cell r="F56">
            <v>7.6666666666666661</v>
          </cell>
          <cell r="G56">
            <v>63.666666666666671</v>
          </cell>
          <cell r="H56">
            <v>188.33333333333334</v>
          </cell>
          <cell r="I56">
            <v>303</v>
          </cell>
          <cell r="J56">
            <v>499.33333333333331</v>
          </cell>
          <cell r="K56">
            <v>749.33333333333326</v>
          </cell>
          <cell r="L56">
            <v>1091.3333333333335</v>
          </cell>
          <cell r="M56">
            <v>1472.9999999999998</v>
          </cell>
          <cell r="N56">
            <v>1520.333333333333</v>
          </cell>
          <cell r="O56">
            <v>1681.3333333333333</v>
          </cell>
          <cell r="P56">
            <v>1736.3333333333333</v>
          </cell>
          <cell r="Q56">
            <v>2048.3333333333335</v>
          </cell>
          <cell r="R56">
            <v>3227.666666666667</v>
          </cell>
          <cell r="S56">
            <v>3944.3333333333335</v>
          </cell>
          <cell r="T56">
            <v>2073.6666666666665</v>
          </cell>
          <cell r="U56">
            <v>1084.3333333333335</v>
          </cell>
          <cell r="V56">
            <v>750.66666666666663</v>
          </cell>
          <cell r="W56">
            <v>444.33333333333331</v>
          </cell>
          <cell r="Y56">
            <v>22887</v>
          </cell>
        </row>
        <row r="57">
          <cell r="D57" t="str">
            <v>06, 14 e 28</v>
          </cell>
          <cell r="E57" t="str">
            <v>GLR</v>
          </cell>
          <cell r="F57">
            <v>13.666666666666666</v>
          </cell>
          <cell r="G57">
            <v>127</v>
          </cell>
          <cell r="H57">
            <v>371.66666666666669</v>
          </cell>
          <cell r="I57">
            <v>610</v>
          </cell>
          <cell r="J57">
            <v>559</v>
          </cell>
          <cell r="K57">
            <v>454.66666666666669</v>
          </cell>
          <cell r="L57">
            <v>440.66666666666663</v>
          </cell>
          <cell r="M57">
            <v>559.66666666666663</v>
          </cell>
          <cell r="N57">
            <v>516</v>
          </cell>
          <cell r="O57">
            <v>533.66666666666674</v>
          </cell>
          <cell r="P57">
            <v>545.66666666666674</v>
          </cell>
          <cell r="Q57">
            <v>537.33333333333337</v>
          </cell>
          <cell r="R57">
            <v>797.00000000000011</v>
          </cell>
          <cell r="S57">
            <v>763.33333333333337</v>
          </cell>
          <cell r="T57">
            <v>424.00000000000006</v>
          </cell>
          <cell r="U57">
            <v>256.66666666666669</v>
          </cell>
          <cell r="V57">
            <v>138.33333333333331</v>
          </cell>
          <cell r="W57">
            <v>97.333333333333329</v>
          </cell>
          <cell r="Y57">
            <v>7745.6666666666661</v>
          </cell>
        </row>
        <row r="58">
          <cell r="D58" t="str">
            <v>04,13 e 26</v>
          </cell>
          <cell r="E58" t="str">
            <v>CTT</v>
          </cell>
          <cell r="F58">
            <v>9</v>
          </cell>
          <cell r="G58">
            <v>150.66666666666666</v>
          </cell>
          <cell r="H58">
            <v>461.99999999999994</v>
          </cell>
          <cell r="I58">
            <v>664</v>
          </cell>
          <cell r="J58">
            <v>538.33333333333326</v>
          </cell>
          <cell r="K58">
            <v>447</v>
          </cell>
          <cell r="L58">
            <v>463.66666666666669</v>
          </cell>
          <cell r="M58">
            <v>650.99999999999989</v>
          </cell>
          <cell r="N58">
            <v>555.33333333333337</v>
          </cell>
          <cell r="O58">
            <v>501.33333333333337</v>
          </cell>
          <cell r="P58">
            <v>487.33333333333331</v>
          </cell>
          <cell r="Q58">
            <v>516</v>
          </cell>
          <cell r="R58">
            <v>815</v>
          </cell>
          <cell r="S58">
            <v>704.00000000000011</v>
          </cell>
          <cell r="T58">
            <v>446.66666666666663</v>
          </cell>
          <cell r="U58">
            <v>257.33333333333331</v>
          </cell>
          <cell r="V58">
            <v>187.66666666666666</v>
          </cell>
          <cell r="W58">
            <v>102.66666666666667</v>
          </cell>
          <cell r="Y58">
            <v>7959</v>
          </cell>
        </row>
        <row r="59">
          <cell r="D59" t="str">
            <v>03,18 e 27</v>
          </cell>
          <cell r="E59" t="str">
            <v>LMC</v>
          </cell>
          <cell r="F59">
            <v>11</v>
          </cell>
          <cell r="G59">
            <v>193.33333333333331</v>
          </cell>
          <cell r="H59">
            <v>627.33333333333337</v>
          </cell>
          <cell r="I59">
            <v>1010.6666666666667</v>
          </cell>
          <cell r="J59">
            <v>951.66666666666663</v>
          </cell>
          <cell r="K59">
            <v>889.33333333333337</v>
          </cell>
          <cell r="L59">
            <v>900.16666666666674</v>
          </cell>
          <cell r="M59">
            <v>1000.3333333333334</v>
          </cell>
          <cell r="N59">
            <v>1124.3333333333335</v>
          </cell>
          <cell r="O59">
            <v>1154.3333333333335</v>
          </cell>
          <cell r="P59">
            <v>1122.6666666666667</v>
          </cell>
          <cell r="Q59">
            <v>1150.6666666666667</v>
          </cell>
          <cell r="R59">
            <v>1612.6666666666665</v>
          </cell>
          <cell r="S59">
            <v>1658.6666666666667</v>
          </cell>
          <cell r="T59">
            <v>967.66666666666663</v>
          </cell>
          <cell r="U59">
            <v>485.33333333333331</v>
          </cell>
          <cell r="V59">
            <v>292</v>
          </cell>
          <cell r="W59">
            <v>229.66666666666666</v>
          </cell>
          <cell r="Y59">
            <v>15381.83333333333</v>
          </cell>
        </row>
        <row r="60">
          <cell r="D60" t="str">
            <v>06, 21 e 31</v>
          </cell>
          <cell r="E60" t="str">
            <v>FLA</v>
          </cell>
          <cell r="F60">
            <v>17.666666666666668</v>
          </cell>
          <cell r="G60">
            <v>236.49999999999997</v>
          </cell>
          <cell r="H60">
            <v>759.66666666666663</v>
          </cell>
          <cell r="I60">
            <v>1115</v>
          </cell>
          <cell r="J60">
            <v>916.33333333333337</v>
          </cell>
          <cell r="K60">
            <v>718.33333333333337</v>
          </cell>
          <cell r="L60">
            <v>689.33333333333348</v>
          </cell>
          <cell r="M60">
            <v>805</v>
          </cell>
          <cell r="N60">
            <v>795.33333333333337</v>
          </cell>
          <cell r="O60">
            <v>800.33333333333337</v>
          </cell>
          <cell r="P60">
            <v>817.99999999999989</v>
          </cell>
          <cell r="Q60">
            <v>880.66666666666674</v>
          </cell>
          <cell r="R60">
            <v>1090.3333333333335</v>
          </cell>
          <cell r="S60">
            <v>983</v>
          </cell>
          <cell r="T60">
            <v>540</v>
          </cell>
          <cell r="U60">
            <v>365.66666666666663</v>
          </cell>
          <cell r="V60">
            <v>290.33333333333331</v>
          </cell>
          <cell r="W60">
            <v>219.33333333333334</v>
          </cell>
          <cell r="Y60">
            <v>12040.833333333334</v>
          </cell>
        </row>
        <row r="61">
          <cell r="D61" t="str">
            <v>03,18 e 26</v>
          </cell>
          <cell r="E61" t="str">
            <v>BTF</v>
          </cell>
          <cell r="F61">
            <v>17.666666666666668</v>
          </cell>
          <cell r="G61">
            <v>368.66666666666663</v>
          </cell>
          <cell r="H61">
            <v>1286.6666666666665</v>
          </cell>
          <cell r="I61">
            <v>2286.666666666667</v>
          </cell>
          <cell r="J61">
            <v>1888.3333333333333</v>
          </cell>
          <cell r="K61">
            <v>1501.3333333333333</v>
          </cell>
          <cell r="L61">
            <v>1467.4999999999998</v>
          </cell>
          <cell r="M61">
            <v>1837.6666666666667</v>
          </cell>
          <cell r="N61">
            <v>1849.3333333333333</v>
          </cell>
          <cell r="O61">
            <v>1829</v>
          </cell>
          <cell r="P61">
            <v>1838.6666666666665</v>
          </cell>
          <cell r="Q61">
            <v>2369.9999999999995</v>
          </cell>
          <cell r="R61">
            <v>3750.333333333333</v>
          </cell>
          <cell r="S61">
            <v>4148.666666666667</v>
          </cell>
          <cell r="T61">
            <v>2056.3333333333339</v>
          </cell>
          <cell r="U61">
            <v>955.66666666666652</v>
          </cell>
          <cell r="V61">
            <v>607.33333333333326</v>
          </cell>
          <cell r="W61">
            <v>388</v>
          </cell>
          <cell r="Y61">
            <v>30447.833333333328</v>
          </cell>
        </row>
        <row r="62">
          <cell r="D62" t="str">
            <v>18, 25 e 28</v>
          </cell>
          <cell r="E62" t="str">
            <v>CAV</v>
          </cell>
          <cell r="F62">
            <v>7.333333333333333</v>
          </cell>
          <cell r="G62">
            <v>269.33333333333331</v>
          </cell>
          <cell r="H62">
            <v>801.33333333333326</v>
          </cell>
          <cell r="I62">
            <v>1328</v>
          </cell>
          <cell r="J62">
            <v>1038</v>
          </cell>
          <cell r="K62">
            <v>847.99999999999989</v>
          </cell>
          <cell r="L62">
            <v>842.00000000000011</v>
          </cell>
          <cell r="M62">
            <v>939.33333333333337</v>
          </cell>
          <cell r="N62">
            <v>998.33333333333337</v>
          </cell>
          <cell r="O62">
            <v>1043</v>
          </cell>
          <cell r="P62">
            <v>1153</v>
          </cell>
          <cell r="Q62">
            <v>1526</v>
          </cell>
          <cell r="R62">
            <v>2227.6666666666665</v>
          </cell>
          <cell r="S62">
            <v>2283.3333333333335</v>
          </cell>
          <cell r="T62">
            <v>1354</v>
          </cell>
          <cell r="U62">
            <v>647</v>
          </cell>
          <cell r="V62">
            <v>393</v>
          </cell>
          <cell r="W62">
            <v>261.66666666666669</v>
          </cell>
          <cell r="Y62">
            <v>17960.333333333332</v>
          </cell>
        </row>
        <row r="64">
          <cell r="E64" t="str">
            <v>LINHA 1</v>
          </cell>
          <cell r="F64">
            <v>203.76666666666665</v>
          </cell>
          <cell r="G64">
            <v>3957.1333333333332</v>
          </cell>
          <cell r="H64">
            <v>12541.4</v>
          </cell>
          <cell r="I64">
            <v>18745.233333333334</v>
          </cell>
          <cell r="J64">
            <v>15343.466666666669</v>
          </cell>
          <cell r="K64">
            <v>12939.650000000001</v>
          </cell>
          <cell r="L64">
            <v>14039.249999999998</v>
          </cell>
          <cell r="M64">
            <v>17008.583333333332</v>
          </cell>
          <cell r="N64">
            <v>17588.583333333336</v>
          </cell>
          <cell r="O64">
            <v>17592.316666666669</v>
          </cell>
          <cell r="P64">
            <v>17470.400000000001</v>
          </cell>
          <cell r="Q64">
            <v>19710.383333333331</v>
          </cell>
          <cell r="R64">
            <v>30056.2</v>
          </cell>
          <cell r="S64">
            <v>31994.333333333332</v>
          </cell>
          <cell r="T64">
            <v>17612.566666666666</v>
          </cell>
          <cell r="U64">
            <v>9274.4</v>
          </cell>
          <cell r="V64">
            <v>5935.6333333333332</v>
          </cell>
          <cell r="W64">
            <v>3571.2999999999997</v>
          </cell>
          <cell r="Y64">
            <v>265584.59999999998</v>
          </cell>
        </row>
        <row r="66">
          <cell r="D66" t="str">
            <v>DIAS MAIO/99</v>
          </cell>
          <cell r="E66" t="str">
            <v>ESTAÇÃO</v>
          </cell>
          <cell r="F66" t="str">
            <v>=&gt;6h</v>
          </cell>
          <cell r="G66" t="str">
            <v>6h às 7h</v>
          </cell>
          <cell r="H66" t="str">
            <v>7h às 8h</v>
          </cell>
          <cell r="I66" t="str">
            <v>8h às 9h</v>
          </cell>
          <cell r="J66" t="str">
            <v>9h às 10h</v>
          </cell>
          <cell r="K66" t="str">
            <v>10h às 11h</v>
          </cell>
          <cell r="L66" t="str">
            <v>11h às 12h</v>
          </cell>
          <cell r="M66" t="str">
            <v>12h às 13h</v>
          </cell>
          <cell r="N66" t="str">
            <v>13h às 14h</v>
          </cell>
          <cell r="O66" t="str">
            <v>14h às 15h</v>
          </cell>
          <cell r="P66" t="str">
            <v>15h às 16h</v>
          </cell>
          <cell r="Q66" t="str">
            <v>16h às 17h</v>
          </cell>
          <cell r="R66" t="str">
            <v>17h às 18h</v>
          </cell>
          <cell r="S66" t="str">
            <v>18h às 19h</v>
          </cell>
          <cell r="T66" t="str">
            <v>19h às 20h</v>
          </cell>
          <cell r="U66" t="str">
            <v>20h às 21h</v>
          </cell>
          <cell r="V66" t="str">
            <v>21h às 22h</v>
          </cell>
          <cell r="W66" t="str">
            <v>22h às 23h</v>
          </cell>
          <cell r="X66" t="str">
            <v>-</v>
          </cell>
          <cell r="Y66" t="str">
            <v>TOTAL</v>
          </cell>
        </row>
        <row r="67">
          <cell r="D67" t="str">
            <v>18, 25 e 28</v>
          </cell>
          <cell r="E67" t="str">
            <v>PVN</v>
          </cell>
          <cell r="F67">
            <v>1169</v>
          </cell>
          <cell r="G67">
            <v>3841</v>
          </cell>
          <cell r="H67">
            <v>4963.3333333333339</v>
          </cell>
          <cell r="I67">
            <v>3205</v>
          </cell>
          <cell r="J67">
            <v>1548.6666666666663</v>
          </cell>
          <cell r="K67">
            <v>1000.6666666666667</v>
          </cell>
          <cell r="L67">
            <v>844.33333333333326</v>
          </cell>
          <cell r="M67">
            <v>828</v>
          </cell>
          <cell r="N67">
            <v>726</v>
          </cell>
          <cell r="O67">
            <v>579.66666666666663</v>
          </cell>
          <cell r="P67">
            <v>358.99999999999994</v>
          </cell>
          <cell r="Q67">
            <v>366.66666666666669</v>
          </cell>
          <cell r="R67">
            <v>670.66666666666663</v>
          </cell>
          <cell r="S67">
            <v>541.33333333333348</v>
          </cell>
          <cell r="T67">
            <v>251.33333333333334</v>
          </cell>
          <cell r="U67">
            <v>201</v>
          </cell>
          <cell r="V67">
            <v>135.66666666666669</v>
          </cell>
          <cell r="W67">
            <v>96</v>
          </cell>
          <cell r="Y67">
            <v>21327.333333333336</v>
          </cell>
        </row>
        <row r="68">
          <cell r="D68" t="str">
            <v>18, 25 e 28</v>
          </cell>
          <cell r="E68" t="str">
            <v>ERP</v>
          </cell>
          <cell r="F68">
            <v>133.33333333333334</v>
          </cell>
          <cell r="G68">
            <v>465.66666666666663</v>
          </cell>
          <cell r="H68">
            <v>456.66666666666663</v>
          </cell>
          <cell r="I68">
            <v>311.66666666666663</v>
          </cell>
          <cell r="J68">
            <v>134.66666666666669</v>
          </cell>
          <cell r="K68">
            <v>101.00000000000001</v>
          </cell>
          <cell r="L68">
            <v>76</v>
          </cell>
          <cell r="M68">
            <v>87.000000000000014</v>
          </cell>
          <cell r="N68">
            <v>67.666666666666671</v>
          </cell>
          <cell r="O68">
            <v>60.666666666666664</v>
          </cell>
          <cell r="P68">
            <v>36.666666666666671</v>
          </cell>
          <cell r="Q68">
            <v>33.666666666666671</v>
          </cell>
          <cell r="R68">
            <v>55.666666666666671</v>
          </cell>
          <cell r="S68">
            <v>48.000000000000007</v>
          </cell>
          <cell r="T68">
            <v>29.666666666666664</v>
          </cell>
          <cell r="U68">
            <v>21.999999999999996</v>
          </cell>
          <cell r="V68">
            <v>13.333333333333332</v>
          </cell>
          <cell r="W68">
            <v>10.666666666666668</v>
          </cell>
          <cell r="Y68">
            <v>2144</v>
          </cell>
        </row>
        <row r="69">
          <cell r="D69" t="str">
            <v>18, 25 e 28</v>
          </cell>
          <cell r="E69" t="str">
            <v>AFB</v>
          </cell>
          <cell r="F69">
            <v>119.16666666666666</v>
          </cell>
          <cell r="G69">
            <v>355</v>
          </cell>
          <cell r="H69">
            <v>528.66666666666663</v>
          </cell>
          <cell r="I69">
            <v>297.66666666666663</v>
          </cell>
          <cell r="J69">
            <v>154.99999999999997</v>
          </cell>
          <cell r="K69">
            <v>110.99999999999999</v>
          </cell>
          <cell r="L69">
            <v>100.33333333333333</v>
          </cell>
          <cell r="M69">
            <v>110.33333333333334</v>
          </cell>
          <cell r="N69">
            <v>95.333333333333329</v>
          </cell>
          <cell r="O69">
            <v>69</v>
          </cell>
          <cell r="P69">
            <v>56.000000000000007</v>
          </cell>
          <cell r="Q69">
            <v>57.333333333333336</v>
          </cell>
          <cell r="R69">
            <v>79</v>
          </cell>
          <cell r="S69">
            <v>62.999999999999993</v>
          </cell>
          <cell r="T69">
            <v>35</v>
          </cell>
          <cell r="U69">
            <v>26.666666666666668</v>
          </cell>
          <cell r="V69">
            <v>16</v>
          </cell>
          <cell r="W69">
            <v>12</v>
          </cell>
          <cell r="Y69">
            <v>2286.4999999999995</v>
          </cell>
        </row>
        <row r="70">
          <cell r="D70" t="str">
            <v>18, 25 e 28</v>
          </cell>
          <cell r="E70" t="str">
            <v>CNT</v>
          </cell>
          <cell r="F70">
            <v>52</v>
          </cell>
          <cell r="G70">
            <v>362.33333333333337</v>
          </cell>
          <cell r="H70">
            <v>722.66666666666663</v>
          </cell>
          <cell r="I70">
            <v>556</v>
          </cell>
          <cell r="J70">
            <v>268</v>
          </cell>
          <cell r="K70">
            <v>187.00000000000003</v>
          </cell>
          <cell r="L70">
            <v>162.66666666666666</v>
          </cell>
          <cell r="M70">
            <v>156.66666666666666</v>
          </cell>
          <cell r="N70">
            <v>140</v>
          </cell>
          <cell r="O70">
            <v>92.333333333333343</v>
          </cell>
          <cell r="P70">
            <v>84.666666666666671</v>
          </cell>
          <cell r="Q70">
            <v>68.333333333333329</v>
          </cell>
          <cell r="R70">
            <v>127.33333333333333</v>
          </cell>
          <cell r="S70">
            <v>97.333333333333329</v>
          </cell>
          <cell r="T70">
            <v>44.666666666666664</v>
          </cell>
          <cell r="U70">
            <v>28.666666666666668</v>
          </cell>
          <cell r="V70">
            <v>19.000000000000004</v>
          </cell>
          <cell r="W70">
            <v>10.666666666666666</v>
          </cell>
          <cell r="Y70">
            <v>3180.333333333333</v>
          </cell>
        </row>
        <row r="71">
          <cell r="D71" t="str">
            <v>18, 25 e 28</v>
          </cell>
          <cell r="E71" t="str">
            <v>CLG</v>
          </cell>
          <cell r="F71">
            <v>100.66666666666667</v>
          </cell>
          <cell r="G71">
            <v>507.33333333333331</v>
          </cell>
          <cell r="H71">
            <v>755.66666666666663</v>
          </cell>
          <cell r="I71">
            <v>473.66666666666663</v>
          </cell>
          <cell r="J71">
            <v>246</v>
          </cell>
          <cell r="K71">
            <v>190</v>
          </cell>
          <cell r="L71">
            <v>152.33333333333334</v>
          </cell>
          <cell r="M71">
            <v>168</v>
          </cell>
          <cell r="N71">
            <v>152.66666666666669</v>
          </cell>
          <cell r="O71">
            <v>123</v>
          </cell>
          <cell r="P71">
            <v>62.999999999999993</v>
          </cell>
          <cell r="Q71">
            <v>86.333333333333329</v>
          </cell>
          <cell r="R71">
            <v>133.33333333333334</v>
          </cell>
          <cell r="S71">
            <v>98</v>
          </cell>
          <cell r="T71">
            <v>40.000000000000007</v>
          </cell>
          <cell r="U71">
            <v>31.333333333333332</v>
          </cell>
          <cell r="V71">
            <v>25.666666666666664</v>
          </cell>
          <cell r="W71">
            <v>20.666666666666668</v>
          </cell>
          <cell r="Y71">
            <v>3367.6666666666665</v>
          </cell>
        </row>
        <row r="72">
          <cell r="D72" t="str">
            <v>18, 25 e 28</v>
          </cell>
          <cell r="E72" t="str">
            <v>IRJ</v>
          </cell>
          <cell r="F72">
            <v>81.333333333333329</v>
          </cell>
          <cell r="G72">
            <v>746.33333333333326</v>
          </cell>
          <cell r="H72">
            <v>1104</v>
          </cell>
          <cell r="I72">
            <v>835.66666666666663</v>
          </cell>
          <cell r="J72">
            <v>441.33333333333331</v>
          </cell>
          <cell r="K72">
            <v>308</v>
          </cell>
          <cell r="L72">
            <v>290.66666666666669</v>
          </cell>
          <cell r="M72">
            <v>342.66666666666663</v>
          </cell>
          <cell r="N72">
            <v>277</v>
          </cell>
          <cell r="O72">
            <v>222.66666666666669</v>
          </cell>
          <cell r="P72">
            <v>145.33333333333331</v>
          </cell>
          <cell r="Q72">
            <v>158</v>
          </cell>
          <cell r="R72">
            <v>268.66666666666669</v>
          </cell>
          <cell r="S72">
            <v>201.66666666666666</v>
          </cell>
          <cell r="T72">
            <v>99.666666666666671</v>
          </cell>
          <cell r="U72">
            <v>68.333333333333343</v>
          </cell>
          <cell r="V72">
            <v>56.333333333333336</v>
          </cell>
          <cell r="W72">
            <v>52.666666666666671</v>
          </cell>
          <cell r="Y72">
            <v>5700.3333333333339</v>
          </cell>
        </row>
        <row r="73">
          <cell r="D73" t="str">
            <v>06, 12, 18, 20 e 25</v>
          </cell>
          <cell r="E73" t="str">
            <v>VCV</v>
          </cell>
          <cell r="F73">
            <v>105</v>
          </cell>
          <cell r="G73">
            <v>849.8</v>
          </cell>
          <cell r="H73">
            <v>1333</v>
          </cell>
          <cell r="I73">
            <v>1226.5999999999999</v>
          </cell>
          <cell r="J73">
            <v>686.19999999999993</v>
          </cell>
          <cell r="K73">
            <v>488.79999999999995</v>
          </cell>
          <cell r="L73">
            <v>384.99999999999994</v>
          </cell>
          <cell r="M73">
            <v>463.2</v>
          </cell>
          <cell r="N73">
            <v>473.4</v>
          </cell>
          <cell r="O73">
            <v>367.00000000000006</v>
          </cell>
          <cell r="P73">
            <v>240</v>
          </cell>
          <cell r="Q73">
            <v>213.59999999999997</v>
          </cell>
          <cell r="R73">
            <v>377.4</v>
          </cell>
          <cell r="S73">
            <v>388.20000000000005</v>
          </cell>
          <cell r="T73">
            <v>179.8</v>
          </cell>
          <cell r="U73">
            <v>99.8</v>
          </cell>
          <cell r="V73">
            <v>81.600000000000009</v>
          </cell>
          <cell r="W73">
            <v>65.400000000000006</v>
          </cell>
          <cell r="Y73">
            <v>8023.8</v>
          </cell>
        </row>
        <row r="74">
          <cell r="D74" t="str">
            <v>14, 19 e 26</v>
          </cell>
          <cell r="E74" t="str">
            <v>TCL</v>
          </cell>
          <cell r="F74">
            <v>39.333333333333336</v>
          </cell>
          <cell r="G74">
            <v>221.33333333333334</v>
          </cell>
          <cell r="H74">
            <v>292.66666666666669</v>
          </cell>
          <cell r="I74">
            <v>213.33333333333331</v>
          </cell>
          <cell r="J74">
            <v>117.00000000000001</v>
          </cell>
          <cell r="K74">
            <v>94.666666666666671</v>
          </cell>
          <cell r="L74">
            <v>72.666666666666671</v>
          </cell>
          <cell r="M74">
            <v>87.666666666666671</v>
          </cell>
          <cell r="N74">
            <v>68.666666666666671</v>
          </cell>
          <cell r="O74">
            <v>56.666666666666671</v>
          </cell>
          <cell r="P74">
            <v>47.333333333333336</v>
          </cell>
          <cell r="Q74">
            <v>50</v>
          </cell>
          <cell r="R74">
            <v>114</v>
          </cell>
          <cell r="S74">
            <v>86.333333333333329</v>
          </cell>
          <cell r="T74">
            <v>58.333333333333336</v>
          </cell>
          <cell r="U74">
            <v>33</v>
          </cell>
          <cell r="V74">
            <v>27.5</v>
          </cell>
          <cell r="W74">
            <v>20</v>
          </cell>
          <cell r="Y74">
            <v>1700.5</v>
          </cell>
        </row>
        <row r="75">
          <cell r="D75" t="str">
            <v>05, 12, 20 e 28</v>
          </cell>
          <cell r="E75" t="str">
            <v>ERN</v>
          </cell>
          <cell r="F75">
            <v>66.75</v>
          </cell>
          <cell r="G75">
            <v>547</v>
          </cell>
          <cell r="H75">
            <v>946.25</v>
          </cell>
          <cell r="I75">
            <v>675.75</v>
          </cell>
          <cell r="J75">
            <v>349</v>
          </cell>
          <cell r="K75">
            <v>221.5</v>
          </cell>
          <cell r="L75">
            <v>167.5</v>
          </cell>
          <cell r="M75">
            <v>217.25</v>
          </cell>
          <cell r="N75">
            <v>212.5</v>
          </cell>
          <cell r="O75">
            <v>172.25</v>
          </cell>
          <cell r="P75">
            <v>101</v>
          </cell>
          <cell r="Q75">
            <v>107</v>
          </cell>
          <cell r="R75">
            <v>193.25</v>
          </cell>
          <cell r="S75">
            <v>142</v>
          </cell>
          <cell r="T75">
            <v>95.75</v>
          </cell>
          <cell r="U75">
            <v>50.5</v>
          </cell>
          <cell r="V75">
            <v>31.5</v>
          </cell>
          <cell r="W75">
            <v>26.25</v>
          </cell>
          <cell r="Y75">
            <v>4323</v>
          </cell>
        </row>
        <row r="76">
          <cell r="D76" t="str">
            <v>05, 10, 17 e 26</v>
          </cell>
          <cell r="E76" t="str">
            <v>INH</v>
          </cell>
          <cell r="F76">
            <v>39.5</v>
          </cell>
          <cell r="G76">
            <v>491.75</v>
          </cell>
          <cell r="H76">
            <v>883.75</v>
          </cell>
          <cell r="I76">
            <v>695.5</v>
          </cell>
          <cell r="J76">
            <v>380.25</v>
          </cell>
          <cell r="K76">
            <v>241.25</v>
          </cell>
          <cell r="L76">
            <v>194.75</v>
          </cell>
          <cell r="M76">
            <v>205.25</v>
          </cell>
          <cell r="N76">
            <v>202.5</v>
          </cell>
          <cell r="O76">
            <v>186.75</v>
          </cell>
          <cell r="P76">
            <v>127.25</v>
          </cell>
          <cell r="Q76">
            <v>104.5</v>
          </cell>
          <cell r="R76">
            <v>273.25</v>
          </cell>
          <cell r="S76">
            <v>206.5</v>
          </cell>
          <cell r="T76">
            <v>101.5</v>
          </cell>
          <cell r="U76">
            <v>45.75</v>
          </cell>
          <cell r="V76">
            <v>39</v>
          </cell>
          <cell r="W76">
            <v>29.166666666666668</v>
          </cell>
          <cell r="Y76">
            <v>4448.166666666667</v>
          </cell>
        </row>
        <row r="77">
          <cell r="D77" t="str">
            <v>14 e 17</v>
          </cell>
          <cell r="E77" t="str">
            <v>DCT</v>
          </cell>
          <cell r="F77">
            <v>12.5</v>
          </cell>
          <cell r="G77">
            <v>213.5</v>
          </cell>
          <cell r="H77">
            <v>504.5</v>
          </cell>
          <cell r="I77">
            <v>512.5</v>
          </cell>
          <cell r="J77">
            <v>324.5</v>
          </cell>
          <cell r="K77">
            <v>245.5</v>
          </cell>
          <cell r="L77">
            <v>241.5</v>
          </cell>
          <cell r="M77">
            <v>295</v>
          </cell>
          <cell r="N77">
            <v>324.5</v>
          </cell>
          <cell r="O77">
            <v>281.5</v>
          </cell>
          <cell r="P77">
            <v>265</v>
          </cell>
          <cell r="Q77">
            <v>308</v>
          </cell>
          <cell r="R77">
            <v>432.5</v>
          </cell>
          <cell r="S77">
            <v>396.5</v>
          </cell>
          <cell r="T77">
            <v>250</v>
          </cell>
          <cell r="U77">
            <v>262.5</v>
          </cell>
          <cell r="V77">
            <v>165.5</v>
          </cell>
          <cell r="W77">
            <v>219</v>
          </cell>
          <cell r="Y77">
            <v>5254.5</v>
          </cell>
        </row>
        <row r="78">
          <cell r="D78" t="str">
            <v>07, 10, 19 e 31</v>
          </cell>
          <cell r="E78" t="str">
            <v>MGR</v>
          </cell>
          <cell r="F78">
            <v>77.833333333333329</v>
          </cell>
          <cell r="G78">
            <v>500.25</v>
          </cell>
          <cell r="H78">
            <v>966</v>
          </cell>
          <cell r="I78">
            <v>970</v>
          </cell>
          <cell r="J78">
            <v>637.75</v>
          </cell>
          <cell r="K78">
            <v>390.41666666666669</v>
          </cell>
          <cell r="L78">
            <v>316</v>
          </cell>
          <cell r="M78">
            <v>367.75</v>
          </cell>
          <cell r="N78">
            <v>363.75</v>
          </cell>
          <cell r="O78">
            <v>333</v>
          </cell>
          <cell r="P78">
            <v>222</v>
          </cell>
          <cell r="Q78">
            <v>239.75</v>
          </cell>
          <cell r="R78">
            <v>501.5</v>
          </cell>
          <cell r="S78">
            <v>387</v>
          </cell>
          <cell r="T78">
            <v>205.5</v>
          </cell>
          <cell r="U78">
            <v>129.75</v>
          </cell>
          <cell r="V78">
            <v>106.25</v>
          </cell>
          <cell r="W78">
            <v>103.83333333333333</v>
          </cell>
          <cell r="Y78">
            <v>6818.333333333333</v>
          </cell>
        </row>
        <row r="79">
          <cell r="D79" t="str">
            <v>04, 11,13, 24  e 27</v>
          </cell>
          <cell r="E79" t="str">
            <v>TRG</v>
          </cell>
          <cell r="F79">
            <v>7.1</v>
          </cell>
          <cell r="G79">
            <v>77</v>
          </cell>
          <cell r="H79">
            <v>161</v>
          </cell>
          <cell r="I79">
            <v>188.2</v>
          </cell>
          <cell r="J79">
            <v>178.20000000000002</v>
          </cell>
          <cell r="K79">
            <v>166</v>
          </cell>
          <cell r="L79">
            <v>179.79999999999998</v>
          </cell>
          <cell r="M79">
            <v>218</v>
          </cell>
          <cell r="N79">
            <v>199.4</v>
          </cell>
          <cell r="O79">
            <v>192.79999999999998</v>
          </cell>
          <cell r="P79">
            <v>165.60000000000002</v>
          </cell>
          <cell r="Q79">
            <v>260</v>
          </cell>
          <cell r="R79">
            <v>505.2</v>
          </cell>
          <cell r="S79">
            <v>413.79999999999995</v>
          </cell>
          <cell r="T79">
            <v>185.79999999999998</v>
          </cell>
          <cell r="U79">
            <v>103.6</v>
          </cell>
          <cell r="V79">
            <v>103.4</v>
          </cell>
          <cell r="W79">
            <v>42.95</v>
          </cell>
          <cell r="Y79">
            <v>3347.8499999999995</v>
          </cell>
        </row>
        <row r="80">
          <cell r="D80" t="str">
            <v>04, 13 e 17</v>
          </cell>
          <cell r="E80" t="str">
            <v>MRC</v>
          </cell>
          <cell r="F80">
            <v>2</v>
          </cell>
          <cell r="G80">
            <v>34.166666666666671</v>
          </cell>
          <cell r="H80">
            <v>92</v>
          </cell>
          <cell r="I80">
            <v>141.66666666666666</v>
          </cell>
          <cell r="J80">
            <v>171.33333333333334</v>
          </cell>
          <cell r="K80">
            <v>198.33333333333331</v>
          </cell>
          <cell r="L80">
            <v>229.33333333333331</v>
          </cell>
          <cell r="M80">
            <v>333.66666666666669</v>
          </cell>
          <cell r="N80">
            <v>190.33333333333334</v>
          </cell>
          <cell r="O80">
            <v>179.33333333333334</v>
          </cell>
          <cell r="P80">
            <v>210.99999999999997</v>
          </cell>
          <cell r="Q80">
            <v>302</v>
          </cell>
          <cell r="R80">
            <v>415.33333333333337</v>
          </cell>
          <cell r="S80">
            <v>382.66666666666669</v>
          </cell>
          <cell r="T80">
            <v>253.33333333333334</v>
          </cell>
          <cell r="U80">
            <v>246.33333333333331</v>
          </cell>
          <cell r="V80">
            <v>342.99999999999994</v>
          </cell>
          <cell r="W80">
            <v>251.33333333333334</v>
          </cell>
          <cell r="Y80">
            <v>3977.166666666667</v>
          </cell>
        </row>
        <row r="81">
          <cell r="D81" t="str">
            <v>06, 14, 21, 24 e 27</v>
          </cell>
          <cell r="E81" t="str">
            <v>SCR</v>
          </cell>
          <cell r="F81">
            <v>9.1999999999999993</v>
          </cell>
          <cell r="G81">
            <v>95.899999999999991</v>
          </cell>
          <cell r="H81">
            <v>180.2</v>
          </cell>
          <cell r="I81">
            <v>214.4</v>
          </cell>
          <cell r="J81">
            <v>187</v>
          </cell>
          <cell r="K81">
            <v>187.60000000000002</v>
          </cell>
          <cell r="L81">
            <v>270.79999999999995</v>
          </cell>
          <cell r="M81">
            <v>355.2</v>
          </cell>
          <cell r="N81">
            <v>262.79999999999995</v>
          </cell>
          <cell r="O81">
            <v>294.59999999999997</v>
          </cell>
          <cell r="P81">
            <v>407.8</v>
          </cell>
          <cell r="Q81">
            <v>610.80000000000007</v>
          </cell>
          <cell r="R81">
            <v>1053.4000000000001</v>
          </cell>
          <cell r="S81">
            <v>1035.2</v>
          </cell>
          <cell r="T81">
            <v>670.80000000000007</v>
          </cell>
          <cell r="U81">
            <v>443.2</v>
          </cell>
          <cell r="V81">
            <v>406.8</v>
          </cell>
          <cell r="W81">
            <v>306</v>
          </cell>
          <cell r="Y81">
            <v>6991.7000000000007</v>
          </cell>
        </row>
        <row r="83">
          <cell r="E83" t="str">
            <v>LINHA 2</v>
          </cell>
          <cell r="F83">
            <v>2014.7166666666665</v>
          </cell>
          <cell r="G83">
            <v>9308.366666666665</v>
          </cell>
          <cell r="H83">
            <v>13890.366666666669</v>
          </cell>
          <cell r="I83">
            <v>10517.616666666665</v>
          </cell>
          <cell r="J83">
            <v>5824.9</v>
          </cell>
          <cell r="K83">
            <v>4131.7333333333336</v>
          </cell>
          <cell r="L83">
            <v>3683.6833333333334</v>
          </cell>
          <cell r="M83">
            <v>4235.6499999999996</v>
          </cell>
          <cell r="N83">
            <v>3756.5166666666673</v>
          </cell>
          <cell r="O83">
            <v>3211.2333333333336</v>
          </cell>
          <cell r="P83">
            <v>2531.65</v>
          </cell>
          <cell r="Q83">
            <v>2965.9833333333336</v>
          </cell>
          <cell r="R83">
            <v>5200.5</v>
          </cell>
          <cell r="S83">
            <v>4487.5333333333338</v>
          </cell>
          <cell r="T83">
            <v>2501.15</v>
          </cell>
          <cell r="U83">
            <v>1792.4333333333332</v>
          </cell>
          <cell r="V83">
            <v>1570.55</v>
          </cell>
          <cell r="W83">
            <v>1266.6000000000001</v>
          </cell>
          <cell r="Y83">
            <v>82891.183333333349</v>
          </cell>
        </row>
        <row r="85">
          <cell r="E85" t="str">
            <v>SISTEMA</v>
          </cell>
          <cell r="F85">
            <v>2218.4833333333331</v>
          </cell>
          <cell r="G85">
            <v>13265.499999999998</v>
          </cell>
          <cell r="H85">
            <v>26431.76666666667</v>
          </cell>
          <cell r="I85">
            <v>29262.85</v>
          </cell>
          <cell r="J85">
            <v>21168.366666666669</v>
          </cell>
          <cell r="K85">
            <v>17071.383333333335</v>
          </cell>
          <cell r="L85">
            <v>17722.933333333331</v>
          </cell>
          <cell r="M85">
            <v>21244.23333333333</v>
          </cell>
          <cell r="N85">
            <v>21345.100000000002</v>
          </cell>
          <cell r="O85">
            <v>20803.550000000003</v>
          </cell>
          <cell r="P85">
            <v>20002.050000000003</v>
          </cell>
          <cell r="Q85">
            <v>22676.366666666665</v>
          </cell>
          <cell r="R85">
            <v>35256.699999999997</v>
          </cell>
          <cell r="S85">
            <v>36481.866666666669</v>
          </cell>
          <cell r="T85">
            <v>20113.716666666667</v>
          </cell>
          <cell r="U85">
            <v>11066.833333333332</v>
          </cell>
          <cell r="V85">
            <v>7506.1833333333334</v>
          </cell>
          <cell r="W85">
            <v>4837.8999999999996</v>
          </cell>
          <cell r="Y85">
            <v>348475.78333333333</v>
          </cell>
        </row>
        <row r="94">
          <cell r="G94" t="str">
            <v>PERCENTUAL DAS ENTRADAS HORÁRIAS DE USUÁRIOS PAGANTES POR ESTAÇÃO EM DIA ÚTIL - MAIO/99 - APÓS NOVA CONFIGURAÇÃO DO SISTEMA COM AS INAUGURAÇÕES DE 7 NOVAS ESTAÇÕES NO PERÍODO DE JUL A SET/98.</v>
          </cell>
        </row>
        <row r="96">
          <cell r="G96" t="str">
            <v xml:space="preserve">( CAV, na Linha 1, no início de jul/98  e trecho PVN a IRJ, na Linha 2, no mês de set/98) </v>
          </cell>
        </row>
        <row r="98">
          <cell r="D98" t="str">
            <v>DIAS MAIO/99</v>
          </cell>
          <cell r="E98" t="str">
            <v>ESTAÇÃO</v>
          </cell>
          <cell r="F98" t="str">
            <v>=&gt;6h</v>
          </cell>
          <cell r="G98" t="str">
            <v>6h às 7h</v>
          </cell>
          <cell r="H98" t="str">
            <v>7h às 8h</v>
          </cell>
          <cell r="I98" t="str">
            <v>8h às 9h</v>
          </cell>
          <cell r="J98" t="str">
            <v>9h às 10h</v>
          </cell>
          <cell r="K98" t="str">
            <v>10h às 11h</v>
          </cell>
          <cell r="L98" t="str">
            <v>11h às 12h</v>
          </cell>
          <cell r="M98" t="str">
            <v>12h às 13h</v>
          </cell>
          <cell r="N98" t="str">
            <v>13h às 14h</v>
          </cell>
          <cell r="O98" t="str">
            <v>14h às 15h</v>
          </cell>
          <cell r="P98" t="str">
            <v>15h às 16h</v>
          </cell>
          <cell r="Q98" t="str">
            <v>16h às 17h</v>
          </cell>
          <cell r="R98" t="str">
            <v>17h às 18h</v>
          </cell>
          <cell r="S98" t="str">
            <v>18h às 19h</v>
          </cell>
          <cell r="T98" t="str">
            <v>19h às 20h</v>
          </cell>
          <cell r="U98" t="str">
            <v>20h às 21h</v>
          </cell>
          <cell r="V98" t="str">
            <v>21h às 22h</v>
          </cell>
          <cell r="W98" t="str">
            <v>22h às 23h</v>
          </cell>
        </row>
        <row r="99">
          <cell r="D99" t="str">
            <v>03, 11, 18, 25 e 28</v>
          </cell>
          <cell r="E99" t="str">
            <v>SPN</v>
          </cell>
          <cell r="F99">
            <v>8.8048629935610575E-4</v>
          </cell>
          <cell r="G99">
            <v>2.0626776942957725E-2</v>
          </cell>
          <cell r="H99">
            <v>9.1373543233878404E-2</v>
          </cell>
          <cell r="I99">
            <v>0.13594585317121305</v>
          </cell>
          <cell r="J99">
            <v>9.0770133042711268E-2</v>
          </cell>
          <cell r="K99">
            <v>5.6486582589460939E-2</v>
          </cell>
          <cell r="L99">
            <v>5.0934285243696129E-2</v>
          </cell>
          <cell r="M99">
            <v>5.8481530568421633E-2</v>
          </cell>
          <cell r="N99">
            <v>6.3216453395028932E-2</v>
          </cell>
          <cell r="O99">
            <v>6.0193245192344688E-2</v>
          </cell>
          <cell r="P99">
            <v>5.6461953602066364E-2</v>
          </cell>
          <cell r="Q99">
            <v>6.1221505416068252E-2</v>
          </cell>
          <cell r="R99">
            <v>7.2852544713156955E-2</v>
          </cell>
          <cell r="S99">
            <v>7.088222572159085E-2</v>
          </cell>
          <cell r="T99">
            <v>5.0187719063298025E-2</v>
          </cell>
          <cell r="U99">
            <v>2.8526524649768101E-2</v>
          </cell>
          <cell r="V99">
            <v>1.7911431082705678E-2</v>
          </cell>
          <cell r="W99">
            <v>1.3047206072276839E-2</v>
          </cell>
          <cell r="Y99">
            <v>9.321178559179652E-2</v>
          </cell>
        </row>
        <row r="100">
          <cell r="D100" t="str">
            <v>03, 07, 12, 20 e 26</v>
          </cell>
          <cell r="E100" t="str">
            <v>SFX</v>
          </cell>
          <cell r="F100">
            <v>7.7855500191644313E-4</v>
          </cell>
          <cell r="G100">
            <v>2.3572249904177851E-2</v>
          </cell>
          <cell r="H100">
            <v>8.6527405136067465E-2</v>
          </cell>
          <cell r="I100">
            <v>0.13098888463012648</v>
          </cell>
          <cell r="J100">
            <v>9.4312955155231901E-2</v>
          </cell>
          <cell r="K100">
            <v>6.1158489842851674E-2</v>
          </cell>
          <cell r="L100">
            <v>5.4654561134534305E-2</v>
          </cell>
          <cell r="M100">
            <v>6.1134534304331169E-2</v>
          </cell>
          <cell r="N100">
            <v>6.1877155998466854E-2</v>
          </cell>
          <cell r="O100">
            <v>6.6021464162514379E-2</v>
          </cell>
          <cell r="P100">
            <v>5.909831353008816E-2</v>
          </cell>
          <cell r="Q100">
            <v>5.8235914143349943E-2</v>
          </cell>
          <cell r="R100">
            <v>7.7232656190111174E-2</v>
          </cell>
          <cell r="S100">
            <v>6.4991376006132626E-2</v>
          </cell>
          <cell r="T100">
            <v>4.0987926408585659E-2</v>
          </cell>
          <cell r="U100">
            <v>2.6446914526638561E-2</v>
          </cell>
          <cell r="V100">
            <v>1.7727098505174399E-2</v>
          </cell>
          <cell r="W100">
            <v>1.4253545419701034E-2</v>
          </cell>
          <cell r="Y100">
            <v>2.3958049308734842E-2</v>
          </cell>
        </row>
        <row r="101">
          <cell r="D101" t="str">
            <v>13/04 e 07/06/99</v>
          </cell>
          <cell r="E101" t="str">
            <v>AFP</v>
          </cell>
          <cell r="F101">
            <v>4.8203095709924479E-4</v>
          </cell>
          <cell r="G101">
            <v>1.8263617374538053E-2</v>
          </cell>
          <cell r="H101">
            <v>7.8678163997643408E-2</v>
          </cell>
          <cell r="I101">
            <v>0.11750843554174924</v>
          </cell>
          <cell r="J101">
            <v>9.0300465963258525E-2</v>
          </cell>
          <cell r="K101">
            <v>6.0682341599271598E-2</v>
          </cell>
          <cell r="L101">
            <v>6.2985378394301322E-2</v>
          </cell>
          <cell r="M101">
            <v>6.4967061217931554E-2</v>
          </cell>
          <cell r="N101">
            <v>7.1394140645921478E-2</v>
          </cell>
          <cell r="O101">
            <v>6.7430774998661028E-2</v>
          </cell>
          <cell r="P101">
            <v>5.8647099780408121E-2</v>
          </cell>
          <cell r="Q101">
            <v>5.2916287290450434E-2</v>
          </cell>
          <cell r="R101">
            <v>8.4408976487601095E-2</v>
          </cell>
          <cell r="S101">
            <v>7.2733115526752712E-2</v>
          </cell>
          <cell r="T101">
            <v>3.8026886615607089E-2</v>
          </cell>
          <cell r="U101">
            <v>2.2762572974131007E-2</v>
          </cell>
          <cell r="V101">
            <v>2.1959188045632263E-2</v>
          </cell>
          <cell r="W101">
            <v>1.5853462589041828E-2</v>
          </cell>
          <cell r="Y101">
            <v>2.6789522963982147E-2</v>
          </cell>
        </row>
        <row r="102">
          <cell r="D102" t="str">
            <v>12, 21, 24 e 31</v>
          </cell>
          <cell r="E102" t="str">
            <v>ESA</v>
          </cell>
          <cell r="F102">
            <v>1.2838014989738631E-3</v>
          </cell>
          <cell r="G102">
            <v>1.5839579057762024E-2</v>
          </cell>
          <cell r="H102">
            <v>3.4716885606053759E-2</v>
          </cell>
          <cell r="I102">
            <v>4.659656989937528E-2</v>
          </cell>
          <cell r="J102">
            <v>5.165944905025812E-2</v>
          </cell>
          <cell r="K102">
            <v>5.3187353651149551E-2</v>
          </cell>
          <cell r="L102">
            <v>6.060989612056885E-2</v>
          </cell>
          <cell r="M102">
            <v>7.5536348760046654E-2</v>
          </cell>
          <cell r="N102">
            <v>7.249862126951695E-2</v>
          </cell>
          <cell r="O102">
            <v>7.5952228118869161E-2</v>
          </cell>
          <cell r="P102">
            <v>7.6865354537153402E-2</v>
          </cell>
          <cell r="Q102">
            <v>7.7145621061577269E-2</v>
          </cell>
          <cell r="R102">
            <v>0.10934010794781619</v>
          </cell>
          <cell r="S102">
            <v>0.12736757406720972</v>
          </cell>
          <cell r="T102">
            <v>6.0429079008037324E-2</v>
          </cell>
          <cell r="U102">
            <v>3.3306512128307826E-2</v>
          </cell>
          <cell r="V102">
            <v>1.5188637452648519E-2</v>
          </cell>
          <cell r="W102">
            <v>1.247638076467557E-2</v>
          </cell>
          <cell r="Y102">
            <v>2.645066632320266E-2</v>
          </cell>
        </row>
        <row r="103">
          <cell r="D103" t="str">
            <v>05, 14 e 20</v>
          </cell>
          <cell r="E103" t="str">
            <v>POZ</v>
          </cell>
          <cell r="F103">
            <v>4.0280814823339864E-4</v>
          </cell>
          <cell r="G103">
            <v>2.2557256301070326E-2</v>
          </cell>
          <cell r="H103">
            <v>7.0088617792611357E-2</v>
          </cell>
          <cell r="I103">
            <v>0.10565082287950284</v>
          </cell>
          <cell r="J103">
            <v>8.0446541604327321E-2</v>
          </cell>
          <cell r="K103">
            <v>6.9800897686730354E-2</v>
          </cell>
          <cell r="L103">
            <v>6.3068247209114983E-2</v>
          </cell>
          <cell r="M103">
            <v>8.8387616526642884E-2</v>
          </cell>
          <cell r="N103">
            <v>6.9800897686730368E-2</v>
          </cell>
          <cell r="O103">
            <v>6.6060536310277376E-2</v>
          </cell>
          <cell r="P103">
            <v>6.0766486362066989E-2</v>
          </cell>
          <cell r="Q103">
            <v>5.1847163079756023E-2</v>
          </cell>
          <cell r="R103">
            <v>9.500517896190587E-2</v>
          </cell>
          <cell r="S103">
            <v>7.4174243296121545E-2</v>
          </cell>
          <cell r="T103">
            <v>3.6828173552767872E-2</v>
          </cell>
          <cell r="U103">
            <v>2.1406375877546322E-2</v>
          </cell>
          <cell r="V103">
            <v>1.3292668891702152E-2</v>
          </cell>
          <cell r="W103">
            <v>1.0415467832892164E-2</v>
          </cell>
          <cell r="Y103">
            <v>1.6622867193975745E-2</v>
          </cell>
        </row>
        <row r="104">
          <cell r="D104" t="str">
            <v>11 e 19</v>
          </cell>
          <cell r="E104" t="str">
            <v>CTR</v>
          </cell>
          <cell r="F104">
            <v>3.4833275277874535E-3</v>
          </cell>
          <cell r="G104">
            <v>6.1686563855726906E-2</v>
          </cell>
          <cell r="H104">
            <v>0.13382311029481617</v>
          </cell>
          <cell r="I104">
            <v>0.16710472149213085</v>
          </cell>
          <cell r="J104">
            <v>0.10576649038918269</v>
          </cell>
          <cell r="K104">
            <v>6.0103233161278066E-2</v>
          </cell>
          <cell r="L104">
            <v>5.7253237911270148E-2</v>
          </cell>
          <cell r="M104">
            <v>6.1148231419614299E-2</v>
          </cell>
          <cell r="N104">
            <v>5.5384907691820515E-2</v>
          </cell>
          <cell r="O104">
            <v>5.0951581747363757E-2</v>
          </cell>
          <cell r="P104">
            <v>4.2243262927895119E-2</v>
          </cell>
          <cell r="Q104">
            <v>3.6416605972323379E-2</v>
          </cell>
          <cell r="R104">
            <v>5.9913233477944201E-2</v>
          </cell>
          <cell r="S104">
            <v>5.0824915291807847E-2</v>
          </cell>
          <cell r="T104">
            <v>2.2958295069508219E-2</v>
          </cell>
          <cell r="U104">
            <v>1.3141644763925393E-2</v>
          </cell>
          <cell r="V104">
            <v>1.1304981158364737E-2</v>
          </cell>
          <cell r="W104">
            <v>6.4916558472402543E-3</v>
          </cell>
          <cell r="Y104">
            <v>4.5310178655647376E-2</v>
          </cell>
        </row>
        <row r="105">
          <cell r="D105" t="str">
            <v>05, 12 e 24</v>
          </cell>
          <cell r="E105" t="str">
            <v>PVG</v>
          </cell>
          <cell r="F105">
            <v>4.1796312636418527E-4</v>
          </cell>
          <cell r="G105">
            <v>7.7090976640505271E-3</v>
          </cell>
          <cell r="H105">
            <v>1.9133423118004925E-2</v>
          </cell>
          <cell r="I105">
            <v>2.7492685645288631E-2</v>
          </cell>
          <cell r="J105">
            <v>3.743091998328147E-2</v>
          </cell>
          <cell r="K105">
            <v>5.09915014164306E-2</v>
          </cell>
          <cell r="L105">
            <v>5.7818232480378956E-2</v>
          </cell>
          <cell r="M105">
            <v>7.9273672967073799E-2</v>
          </cell>
          <cell r="N105">
            <v>7.4350996145451168E-2</v>
          </cell>
          <cell r="O105">
            <v>7.0078484187061738E-2</v>
          </cell>
          <cell r="P105">
            <v>6.580597222867228E-2</v>
          </cell>
          <cell r="Q105">
            <v>7.495472066131055E-2</v>
          </cell>
          <cell r="R105">
            <v>0.13616309849997679</v>
          </cell>
          <cell r="S105">
            <v>0.13291227418381091</v>
          </cell>
          <cell r="T105">
            <v>6.6641898481400647E-2</v>
          </cell>
          <cell r="U105">
            <v>3.803464449914086E-2</v>
          </cell>
          <cell r="V105">
            <v>4.9180327868852465E-2</v>
          </cell>
          <cell r="W105">
            <v>1.161008684344959E-2</v>
          </cell>
          <cell r="Y105">
            <v>2.0597318407634926E-2</v>
          </cell>
        </row>
        <row r="106">
          <cell r="D106" t="str">
            <v>13,17 e 27</v>
          </cell>
          <cell r="E106" t="str">
            <v>URG</v>
          </cell>
          <cell r="F106">
            <v>1.4772139744441981E-4</v>
          </cell>
          <cell r="G106">
            <v>4.4008666321983404E-3</v>
          </cell>
          <cell r="H106">
            <v>1.319028978014132E-2</v>
          </cell>
          <cell r="I106">
            <v>1.8526725262820985E-2</v>
          </cell>
          <cell r="J106">
            <v>2.763621143856021E-2</v>
          </cell>
          <cell r="K106">
            <v>3.780436762931777E-2</v>
          </cell>
          <cell r="L106">
            <v>5.3856759484944727E-2</v>
          </cell>
          <cell r="M106">
            <v>6.71147549055814E-2</v>
          </cell>
          <cell r="N106">
            <v>7.3097471502080416E-2</v>
          </cell>
          <cell r="O106">
            <v>7.4660856291700536E-2</v>
          </cell>
          <cell r="P106">
            <v>7.7479872959598198E-2</v>
          </cell>
          <cell r="Q106">
            <v>8.9432996036142492E-2</v>
          </cell>
          <cell r="R106">
            <v>0.1490632001378733</v>
          </cell>
          <cell r="S106">
            <v>0.15641233966073317</v>
          </cell>
          <cell r="T106">
            <v>8.1234458477977195E-2</v>
          </cell>
          <cell r="U106">
            <v>3.7188861806632688E-2</v>
          </cell>
          <cell r="V106">
            <v>2.4041657434079329E-2</v>
          </cell>
          <cell r="W106">
            <v>1.4710589162173474E-2</v>
          </cell>
          <cell r="Y106">
            <v>7.7704108276868786E-2</v>
          </cell>
        </row>
        <row r="107">
          <cell r="D107" t="str">
            <v>10 e 25</v>
          </cell>
          <cell r="E107" t="str">
            <v>CRC</v>
          </cell>
          <cell r="F107">
            <v>1.1129505710827618E-4</v>
          </cell>
          <cell r="G107">
            <v>2.3789318456894034E-3</v>
          </cell>
          <cell r="H107">
            <v>7.9575965832417474E-3</v>
          </cell>
          <cell r="I107">
            <v>1.2312015692603052E-2</v>
          </cell>
          <cell r="J107">
            <v>2.0714792504277903E-2</v>
          </cell>
          <cell r="K107">
            <v>3.301289631474242E-2</v>
          </cell>
          <cell r="L107">
            <v>4.8538556781346949E-2</v>
          </cell>
          <cell r="M107">
            <v>6.0266273424131551E-2</v>
          </cell>
          <cell r="N107">
            <v>7.0477594913815889E-2</v>
          </cell>
          <cell r="O107">
            <v>6.9601146339088218E-2</v>
          </cell>
          <cell r="P107">
            <v>7.2230492063271243E-2</v>
          </cell>
          <cell r="Q107">
            <v>8.8103949583339128E-2</v>
          </cell>
          <cell r="R107">
            <v>0.1451983138798848</v>
          </cell>
          <cell r="S107">
            <v>0.17777994184833265</v>
          </cell>
          <cell r="T107">
            <v>0.10049943656877339</v>
          </cell>
          <cell r="U107">
            <v>5.4089397754622223E-2</v>
          </cell>
          <cell r="V107">
            <v>2.6209985948999041E-2</v>
          </cell>
          <cell r="W107">
            <v>1.0517382896732099E-2</v>
          </cell>
          <cell r="Y107">
            <v>0.10313629158448935</v>
          </cell>
        </row>
        <row r="108">
          <cell r="D108" t="str">
            <v>07, 20 e 28</v>
          </cell>
          <cell r="E108" t="str">
            <v>CNL</v>
          </cell>
          <cell r="F108">
            <v>3.349791002170082E-4</v>
          </cell>
          <cell r="G108">
            <v>2.7817829626716772E-3</v>
          </cell>
          <cell r="H108">
            <v>8.2288344183743325E-3</v>
          </cell>
          <cell r="I108">
            <v>1.3238956612924367E-2</v>
          </cell>
          <cell r="J108">
            <v>2.1817334440220795E-2</v>
          </cell>
          <cell r="K108">
            <v>3.2740565969036274E-2</v>
          </cell>
          <cell r="L108">
            <v>4.7683546700455867E-2</v>
          </cell>
          <cell r="M108">
            <v>6.4359680167780819E-2</v>
          </cell>
          <cell r="N108">
            <v>6.6427812003903228E-2</v>
          </cell>
          <cell r="O108">
            <v>7.3462373108460405E-2</v>
          </cell>
          <cell r="P108">
            <v>7.5865484044799814E-2</v>
          </cell>
          <cell r="Q108">
            <v>8.9497676992761552E-2</v>
          </cell>
          <cell r="R108">
            <v>0.14102620119136047</v>
          </cell>
          <cell r="S108">
            <v>0.17233946490729818</v>
          </cell>
          <cell r="T108">
            <v>9.0604564454348169E-2</v>
          </cell>
          <cell r="U108">
            <v>4.7377696217649035E-2</v>
          </cell>
          <cell r="V108">
            <v>3.2798823203856631E-2</v>
          </cell>
          <cell r="W108">
            <v>1.9414223503881386E-2</v>
          </cell>
          <cell r="Y108">
            <v>6.5677447600734767E-2</v>
          </cell>
        </row>
        <row r="109">
          <cell r="D109" t="str">
            <v>06, 14 e 28</v>
          </cell>
          <cell r="E109" t="str">
            <v>GLR</v>
          </cell>
          <cell r="F109">
            <v>1.7644274217842235E-3</v>
          </cell>
          <cell r="G109">
            <v>1.6396264578043638E-2</v>
          </cell>
          <cell r="H109">
            <v>4.7983818909497787E-2</v>
          </cell>
          <cell r="I109">
            <v>7.8753711752808028E-2</v>
          </cell>
          <cell r="J109">
            <v>7.216938503249129E-2</v>
          </cell>
          <cell r="K109">
            <v>5.8699487885699536E-2</v>
          </cell>
          <cell r="L109">
            <v>5.6892025648749837E-2</v>
          </cell>
          <cell r="M109">
            <v>7.2255454662822224E-2</v>
          </cell>
          <cell r="N109">
            <v>6.6617893876145806E-2</v>
          </cell>
          <cell r="O109">
            <v>6.8898739079915672E-2</v>
          </cell>
          <cell r="P109">
            <v>7.0447992425872547E-2</v>
          </cell>
          <cell r="Q109">
            <v>6.9372122046735818E-2</v>
          </cell>
          <cell r="R109">
            <v>0.10289624306063608</v>
          </cell>
          <cell r="S109">
            <v>9.8549726728923717E-2</v>
          </cell>
          <cell r="T109">
            <v>5.4740284890476408E-2</v>
          </cell>
          <cell r="U109">
            <v>3.3136807677411027E-2</v>
          </cell>
          <cell r="V109">
            <v>1.7859448293669578E-2</v>
          </cell>
          <cell r="W109">
            <v>1.2566166028316908E-2</v>
          </cell>
          <cell r="Y109">
            <v>2.2227273851215007E-2</v>
          </cell>
        </row>
        <row r="110">
          <cell r="D110" t="str">
            <v>04,13 e 26</v>
          </cell>
          <cell r="E110" t="str">
            <v>CTT</v>
          </cell>
          <cell r="F110">
            <v>1.1307953260459858E-3</v>
          </cell>
          <cell r="G110">
            <v>1.893035138417724E-2</v>
          </cell>
          <cell r="H110">
            <v>5.8047493403693924E-2</v>
          </cell>
          <cell r="I110">
            <v>8.3427566277170503E-2</v>
          </cell>
          <cell r="J110">
            <v>6.763831302089876E-2</v>
          </cell>
          <cell r="K110">
            <v>5.6162834526950624E-2</v>
          </cell>
          <cell r="L110">
            <v>5.8256899945554302E-2</v>
          </cell>
          <cell r="M110">
            <v>8.1794195250659618E-2</v>
          </cell>
          <cell r="N110">
            <v>6.9774259747874531E-2</v>
          </cell>
          <cell r="O110">
            <v>6.2989487791598617E-2</v>
          </cell>
          <cell r="P110">
            <v>6.1230472839971517E-2</v>
          </cell>
          <cell r="Q110">
            <v>6.4832265359969846E-2</v>
          </cell>
          <cell r="R110">
            <v>0.10239979896971982</v>
          </cell>
          <cell r="S110">
            <v>8.8453323281819332E-2</v>
          </cell>
          <cell r="T110">
            <v>5.6120953218578545E-2</v>
          </cell>
          <cell r="U110">
            <v>3.2332370063240773E-2</v>
          </cell>
          <cell r="V110">
            <v>2.3579176613477405E-2</v>
          </cell>
          <cell r="W110">
            <v>1.2899442978598652E-2</v>
          </cell>
          <cell r="Y110">
            <v>2.283946368917936E-2</v>
          </cell>
        </row>
        <row r="111">
          <cell r="D111" t="str">
            <v>03,18 e 27</v>
          </cell>
          <cell r="E111" t="str">
            <v>LMC</v>
          </cell>
          <cell r="F111">
            <v>7.1512931921855882E-4</v>
          </cell>
          <cell r="G111">
            <v>1.2568939549901941E-2</v>
          </cell>
          <cell r="H111">
            <v>4.0784041780888722E-2</v>
          </cell>
          <cell r="I111">
            <v>6.5705215026383962E-2</v>
          </cell>
          <cell r="J111">
            <v>6.1869521405120767E-2</v>
          </cell>
          <cell r="K111">
            <v>5.7817121929548944E-2</v>
          </cell>
          <cell r="L111">
            <v>5.8521415956052071E-2</v>
          </cell>
          <cell r="M111">
            <v>6.5033426878027129E-2</v>
          </cell>
          <cell r="N111">
            <v>7.3094884658309073E-2</v>
          </cell>
          <cell r="O111">
            <v>7.5045237347086957E-2</v>
          </cell>
          <cell r="P111">
            <v>7.2986531731154741E-2</v>
          </cell>
          <cell r="Q111">
            <v>7.4806860907347436E-2</v>
          </cell>
          <cell r="R111">
            <v>0.10484229231452689</v>
          </cell>
          <cell r="S111">
            <v>0.10783283310398634</v>
          </cell>
          <cell r="T111">
            <v>6.2909709505802311E-2</v>
          </cell>
          <cell r="U111">
            <v>3.1552372387340051E-2</v>
          </cell>
          <cell r="V111">
            <v>1.8983432837438106E-2</v>
          </cell>
          <cell r="W111">
            <v>1.4931033361866273E-2</v>
          </cell>
          <cell r="Y111">
            <v>4.4140322137162367E-2</v>
          </cell>
        </row>
        <row r="112">
          <cell r="D112" t="str">
            <v>06, 21 e 31</v>
          </cell>
          <cell r="E112" t="str">
            <v>FLA</v>
          </cell>
          <cell r="F112">
            <v>1.4672295660599351E-3</v>
          </cell>
          <cell r="G112">
            <v>1.9641497681500447E-2</v>
          </cell>
          <cell r="H112">
            <v>6.3090871340577198E-2</v>
          </cell>
          <cell r="I112">
            <v>9.2601564122084562E-2</v>
          </cell>
          <cell r="J112">
            <v>7.6102152398089831E-2</v>
          </cell>
          <cell r="K112">
            <v>5.9658107827531316E-2</v>
          </cell>
          <cell r="L112">
            <v>5.7249636653055581E-2</v>
          </cell>
          <cell r="M112">
            <v>6.6855837774240423E-2</v>
          </cell>
          <cell r="N112">
            <v>6.6053014049415187E-2</v>
          </cell>
          <cell r="O112">
            <v>6.6468267700186864E-2</v>
          </cell>
          <cell r="P112">
            <v>6.7935497266246786E-2</v>
          </cell>
          <cell r="Q112">
            <v>7.3140009689251856E-2</v>
          </cell>
          <cell r="R112">
            <v>9.0552979444944295E-2</v>
          </cell>
          <cell r="S112">
            <v>8.1638867741712223E-2</v>
          </cell>
          <cell r="T112">
            <v>4.4847394283341405E-2</v>
          </cell>
          <cell r="U112">
            <v>3.0368883659768836E-2</v>
          </cell>
          <cell r="V112">
            <v>2.4112395321475532E-2</v>
          </cell>
          <cell r="W112">
            <v>1.8215793480517682E-2</v>
          </cell>
          <cell r="Y112">
            <v>3.4552855346667563E-2</v>
          </cell>
        </row>
        <row r="113">
          <cell r="D113" t="str">
            <v>03,18 e 26</v>
          </cell>
          <cell r="E113" t="str">
            <v>BTF</v>
          </cell>
          <cell r="F113">
            <v>5.802273834481929E-4</v>
          </cell>
          <cell r="G113">
            <v>1.2108141247050968E-2</v>
          </cell>
          <cell r="H113">
            <v>4.2258069813396686E-2</v>
          </cell>
          <cell r="I113">
            <v>7.5101129253860449E-2</v>
          </cell>
          <cell r="J113">
            <v>6.2018643910075708E-2</v>
          </cell>
          <cell r="K113">
            <v>4.930837990661624E-2</v>
          </cell>
          <cell r="L113">
            <v>4.8197189728880548E-2</v>
          </cell>
          <cell r="M113">
            <v>6.035459556509222E-2</v>
          </cell>
          <cell r="N113">
            <v>6.0737764591897628E-2</v>
          </cell>
          <cell r="O113">
            <v>6.0069955716608198E-2</v>
          </cell>
          <cell r="P113">
            <v>6.0387438624532677E-2</v>
          </cell>
          <cell r="Q113">
            <v>7.783805087389907E-2</v>
          </cell>
          <cell r="R113">
            <v>0.1231724205882192</v>
          </cell>
          <cell r="S113">
            <v>0.13625490593200396</v>
          </cell>
          <cell r="T113">
            <v>6.7536277896073638E-2</v>
          </cell>
          <cell r="U113">
            <v>3.1387017138603188E-2</v>
          </cell>
          <cell r="V113">
            <v>1.9946684766841648E-2</v>
          </cell>
          <cell r="W113">
            <v>1.2743107062899935E-2</v>
          </cell>
          <cell r="Y113">
            <v>8.7374316350150957E-2</v>
          </cell>
        </row>
        <row r="114">
          <cell r="D114" t="str">
            <v>18, 25 e 28</v>
          </cell>
          <cell r="E114" t="str">
            <v>CAV</v>
          </cell>
          <cell r="F114">
            <v>4.0830719548634955E-4</v>
          </cell>
          <cell r="G114">
            <v>1.4996009725135019E-2</v>
          </cell>
          <cell r="H114">
            <v>4.4616840815872014E-2</v>
          </cell>
          <cell r="I114">
            <v>7.3940721218982583E-2</v>
          </cell>
          <cell r="J114">
            <v>5.7794027579295117E-2</v>
          </cell>
          <cell r="K114">
            <v>4.7215159332603326E-2</v>
          </cell>
          <cell r="L114">
            <v>4.6881089809023599E-2</v>
          </cell>
          <cell r="M114">
            <v>5.2300439858206052E-2</v>
          </cell>
          <cell r="N114">
            <v>5.5585456840073502E-2</v>
          </cell>
          <cell r="O114">
            <v>5.8072418848944901E-2</v>
          </cell>
          <cell r="P114">
            <v>6.4197026781240146E-2</v>
          </cell>
          <cell r="Q114">
            <v>8.4965015497114021E-2</v>
          </cell>
          <cell r="R114">
            <v>0.124032590337967</v>
          </cell>
          <cell r="S114">
            <v>0.12713201314006795</v>
          </cell>
          <cell r="T114">
            <v>7.5388355821161449E-2</v>
          </cell>
          <cell r="U114">
            <v>3.6023830292682024E-2</v>
          </cell>
          <cell r="V114">
            <v>2.1881553794473006E-2</v>
          </cell>
          <cell r="W114">
            <v>1.456914311167202E-2</v>
          </cell>
          <cell r="Y114">
            <v>5.1539688530245549E-2</v>
          </cell>
        </row>
        <row r="116">
          <cell r="E116" t="str">
            <v>LINHA 1</v>
          </cell>
          <cell r="F116">
            <v>7.6723826105379105E-4</v>
          </cell>
          <cell r="G116">
            <v>1.4899709295393384E-2</v>
          </cell>
          <cell r="H116">
            <v>4.7221864520759112E-2</v>
          </cell>
          <cell r="I116">
            <v>7.058102515482198E-2</v>
          </cell>
          <cell r="J116">
            <v>5.7772426061852497E-2</v>
          </cell>
          <cell r="K116">
            <v>4.8721386706909973E-2</v>
          </cell>
          <cell r="L116">
            <v>5.2861687010466722E-2</v>
          </cell>
          <cell r="M116">
            <v>6.4042054145207722E-2</v>
          </cell>
          <cell r="N116">
            <v>6.6225915709470118E-2</v>
          </cell>
          <cell r="O116">
            <v>6.6239972749423989E-2</v>
          </cell>
          <cell r="P116">
            <v>6.5780922538430334E-2</v>
          </cell>
          <cell r="Q116">
            <v>7.4215083756111355E-2</v>
          </cell>
          <cell r="R116">
            <v>0.11316996542721228</v>
          </cell>
          <cell r="S116">
            <v>0.12046757731183712</v>
          </cell>
          <cell r="T116">
            <v>6.6316219640245214E-2</v>
          </cell>
          <cell r="U116">
            <v>3.4920699468267362E-2</v>
          </cell>
          <cell r="V116">
            <v>2.2349312924519471E-2</v>
          </cell>
          <cell r="W116">
            <v>1.3446939318017687E-2</v>
          </cell>
          <cell r="Y116">
            <v>0.76213215581168781</v>
          </cell>
        </row>
        <row r="118">
          <cell r="D118" t="str">
            <v>DIAS MAIO/99</v>
          </cell>
          <cell r="E118" t="str">
            <v>ESTAÇÃO</v>
          </cell>
          <cell r="F118" t="str">
            <v>=&gt;6h</v>
          </cell>
          <cell r="G118" t="str">
            <v>6h às 7h</v>
          </cell>
          <cell r="H118" t="str">
            <v>7h às 8h</v>
          </cell>
          <cell r="I118" t="str">
            <v>8h às 9h</v>
          </cell>
          <cell r="J118" t="str">
            <v>9h às 10h</v>
          </cell>
          <cell r="K118" t="str">
            <v>10h às 11h</v>
          </cell>
          <cell r="L118" t="str">
            <v>11h às 12h</v>
          </cell>
          <cell r="M118" t="str">
            <v>12h às 13h</v>
          </cell>
          <cell r="N118" t="str">
            <v>13h às 14h</v>
          </cell>
          <cell r="O118" t="str">
            <v>14h às 15h</v>
          </cell>
          <cell r="P118" t="str">
            <v>15h às 16h</v>
          </cell>
          <cell r="Q118" t="str">
            <v>16h às 17h</v>
          </cell>
          <cell r="R118" t="str">
            <v>17h às 18h</v>
          </cell>
          <cell r="S118" t="str">
            <v>18h às 19h</v>
          </cell>
          <cell r="T118" t="str">
            <v>19h às 20h</v>
          </cell>
          <cell r="U118" t="str">
            <v>20h às 21h</v>
          </cell>
          <cell r="V118" t="str">
            <v>21h às 22h</v>
          </cell>
          <cell r="W118" t="str">
            <v>22h às 23h</v>
          </cell>
        </row>
        <row r="119">
          <cell r="D119" t="str">
            <v>18, 25 e 28</v>
          </cell>
          <cell r="E119" t="str">
            <v>PVN</v>
          </cell>
          <cell r="F119">
            <v>5.48122909568316E-2</v>
          </cell>
          <cell r="G119">
            <v>0.18009752742958954</v>
          </cell>
          <cell r="H119">
            <v>0.23272170297896283</v>
          </cell>
          <cell r="I119">
            <v>0.15027664030508578</v>
          </cell>
          <cell r="J119">
            <v>7.2614172736081992E-2</v>
          </cell>
          <cell r="K119">
            <v>4.6919446094213994E-2</v>
          </cell>
          <cell r="L119">
            <v>3.9589259479228527E-2</v>
          </cell>
          <cell r="M119">
            <v>3.8823419086618106E-2</v>
          </cell>
          <cell r="N119">
            <v>3.4040823981744864E-2</v>
          </cell>
          <cell r="O119">
            <v>2.7179519239786187E-2</v>
          </cell>
          <cell r="P119">
            <v>1.6832859241661714E-2</v>
          </cell>
          <cell r="Q119">
            <v>1.7192335344315586E-2</v>
          </cell>
          <cell r="R119">
            <v>3.1446344284329963E-2</v>
          </cell>
          <cell r="S119">
            <v>2.5382138726516838E-2</v>
          </cell>
          <cell r="T119">
            <v>1.1784564408739958E-2</v>
          </cell>
          <cell r="U119">
            <v>9.4245256478384543E-3</v>
          </cell>
          <cell r="V119">
            <v>6.3611640773967677E-3</v>
          </cell>
          <cell r="W119">
            <v>4.5012659810571721E-3</v>
          </cell>
          <cell r="Y119">
            <v>6.1201765957242277E-2</v>
          </cell>
        </row>
        <row r="120">
          <cell r="D120" t="str">
            <v>18, 25 e 28</v>
          </cell>
          <cell r="E120" t="str">
            <v>ERP</v>
          </cell>
          <cell r="F120">
            <v>6.2189054726368161E-2</v>
          </cell>
          <cell r="G120">
            <v>0.21719527363184077</v>
          </cell>
          <cell r="H120">
            <v>0.21299751243781093</v>
          </cell>
          <cell r="I120">
            <v>0.14536691542288555</v>
          </cell>
          <cell r="J120">
            <v>6.2810945273631846E-2</v>
          </cell>
          <cell r="K120">
            <v>4.7108208955223885E-2</v>
          </cell>
          <cell r="L120">
            <v>3.5447761194029849E-2</v>
          </cell>
          <cell r="M120">
            <v>4.057835820895523E-2</v>
          </cell>
          <cell r="N120">
            <v>3.1560945273631846E-2</v>
          </cell>
          <cell r="O120">
            <v>2.8296019900497512E-2</v>
          </cell>
          <cell r="P120">
            <v>1.7101990049751246E-2</v>
          </cell>
          <cell r="Q120">
            <v>1.5702736318407962E-2</v>
          </cell>
          <cell r="R120">
            <v>2.596393034825871E-2</v>
          </cell>
          <cell r="S120">
            <v>2.2388059701492539E-2</v>
          </cell>
          <cell r="T120">
            <v>1.3837064676616915E-2</v>
          </cell>
          <cell r="U120">
            <v>1.0261194029850745E-2</v>
          </cell>
          <cell r="V120">
            <v>6.2189054726368154E-3</v>
          </cell>
          <cell r="W120">
            <v>4.9751243781094535E-3</v>
          </cell>
          <cell r="Y120">
            <v>6.1525078715417196E-3</v>
          </cell>
        </row>
        <row r="121">
          <cell r="D121" t="str">
            <v>18, 25 e 28</v>
          </cell>
          <cell r="E121" t="str">
            <v>AFB</v>
          </cell>
          <cell r="F121">
            <v>5.2117501275603183E-2</v>
          </cell>
          <cell r="G121">
            <v>0.15525912967417455</v>
          </cell>
          <cell r="H121">
            <v>0.23121218747722141</v>
          </cell>
          <cell r="I121">
            <v>0.13018441577374446</v>
          </cell>
          <cell r="J121">
            <v>6.7789197463371961E-2</v>
          </cell>
          <cell r="K121">
            <v>4.8545812376995415E-2</v>
          </cell>
          <cell r="L121">
            <v>4.3880749325752616E-2</v>
          </cell>
          <cell r="M121">
            <v>4.8254245936292746E-2</v>
          </cell>
          <cell r="N121">
            <v>4.1694001020482548E-2</v>
          </cell>
          <cell r="O121">
            <v>3.0177126612726882E-2</v>
          </cell>
          <cell r="P121">
            <v>2.4491581019024718E-2</v>
          </cell>
          <cell r="Q121">
            <v>2.5074713900430066E-2</v>
          </cell>
          <cell r="R121">
            <v>3.4550623223267012E-2</v>
          </cell>
          <cell r="S121">
            <v>2.7553028646402803E-2</v>
          </cell>
          <cell r="T121">
            <v>1.5307238136890448E-2</v>
          </cell>
          <cell r="U121">
            <v>1.1662657628107007E-2</v>
          </cell>
          <cell r="V121">
            <v>6.9975945768642042E-3</v>
          </cell>
          <cell r="W121">
            <v>5.2481959326481529E-3</v>
          </cell>
          <cell r="Y121">
            <v>6.5614315523694674E-3</v>
          </cell>
        </row>
        <row r="122">
          <cell r="D122" t="str">
            <v>18, 25 e 28</v>
          </cell>
          <cell r="E122" t="str">
            <v>CNT</v>
          </cell>
          <cell r="F122">
            <v>1.6350487370296617E-2</v>
          </cell>
          <cell r="G122">
            <v>0.11392935750969502</v>
          </cell>
          <cell r="H122">
            <v>0.22722985012053246</v>
          </cell>
          <cell r="I122">
            <v>0.17482444188240229</v>
          </cell>
          <cell r="J122">
            <v>8.4267896446913335E-2</v>
          </cell>
          <cell r="K122">
            <v>5.8798868043182073E-2</v>
          </cell>
          <cell r="L122">
            <v>5.1147678440415054E-2</v>
          </cell>
          <cell r="M122">
            <v>4.9261083743842367E-2</v>
          </cell>
          <cell r="N122">
            <v>4.4020542920029354E-2</v>
          </cell>
          <cell r="O122">
            <v>2.9032596163924122E-2</v>
          </cell>
          <cell r="P122">
            <v>2.6621947384970132E-2</v>
          </cell>
          <cell r="Q122">
            <v>2.1486217377633371E-2</v>
          </cell>
          <cell r="R122">
            <v>4.0037731893931457E-2</v>
          </cell>
          <cell r="S122">
            <v>3.0604758411068023E-2</v>
          </cell>
          <cell r="T122">
            <v>1.4044649407818887E-2</v>
          </cell>
          <cell r="U122">
            <v>9.0137302169583915E-3</v>
          </cell>
          <cell r="V122">
            <v>5.9742165391468418E-3</v>
          </cell>
          <cell r="W122">
            <v>3.3539461272403311E-3</v>
          </cell>
          <cell r="Y122">
            <v>9.126411318777913E-3</v>
          </cell>
        </row>
        <row r="123">
          <cell r="D123" t="str">
            <v>18, 25 e 28</v>
          </cell>
          <cell r="E123" t="str">
            <v>CLG</v>
          </cell>
          <cell r="F123">
            <v>2.9892111254082948E-2</v>
          </cell>
          <cell r="G123">
            <v>0.15064832228051073</v>
          </cell>
          <cell r="H123">
            <v>0.22438879540730475</v>
          </cell>
          <cell r="I123">
            <v>0.14065129169553597</v>
          </cell>
          <cell r="J123">
            <v>7.3047609620904688E-2</v>
          </cell>
          <cell r="K123">
            <v>5.6418885479560532E-2</v>
          </cell>
          <cell r="L123">
            <v>4.5234088884489758E-2</v>
          </cell>
          <cell r="M123">
            <v>4.9886172424032468E-2</v>
          </cell>
          <cell r="N123">
            <v>4.5333069385331097E-2</v>
          </cell>
          <cell r="O123">
            <v>3.6523804810452344E-2</v>
          </cell>
          <cell r="P123">
            <v>1.8707314659012174E-2</v>
          </cell>
          <cell r="Q123">
            <v>2.5635949717905573E-2</v>
          </cell>
          <cell r="R123">
            <v>3.9592200336533705E-2</v>
          </cell>
          <cell r="S123">
            <v>2.9100267247352273E-2</v>
          </cell>
          <cell r="T123">
            <v>1.1877660100960113E-2</v>
          </cell>
          <cell r="U123">
            <v>9.3041670790854208E-3</v>
          </cell>
          <cell r="V123">
            <v>7.6214985647827371E-3</v>
          </cell>
          <cell r="W123">
            <v>6.1367910521627246E-3</v>
          </cell>
          <cell r="Y123">
            <v>9.6639905202403585E-3</v>
          </cell>
        </row>
        <row r="124">
          <cell r="D124" t="str">
            <v>18, 25 e 28</v>
          </cell>
          <cell r="E124" t="str">
            <v>IRJ</v>
          </cell>
          <cell r="F124">
            <v>1.4268171451961872E-2</v>
          </cell>
          <cell r="G124">
            <v>0.13092801590550257</v>
          </cell>
          <cell r="H124">
            <v>0.19367288462662999</v>
          </cell>
          <cell r="I124">
            <v>0.14659961405765742</v>
          </cell>
          <cell r="J124">
            <v>7.7422372960645566E-2</v>
          </cell>
          <cell r="K124">
            <v>5.4031927957429386E-2</v>
          </cell>
          <cell r="L124">
            <v>5.0991170107011284E-2</v>
          </cell>
          <cell r="M124">
            <v>6.0113443658265583E-2</v>
          </cell>
          <cell r="N124">
            <v>4.8593649494181622E-2</v>
          </cell>
          <cell r="O124">
            <v>3.9062043155371033E-2</v>
          </cell>
          <cell r="P124">
            <v>2.5495585053505639E-2</v>
          </cell>
          <cell r="Q124">
            <v>2.7717677328811179E-2</v>
          </cell>
          <cell r="R124">
            <v>4.713174668148061E-2</v>
          </cell>
          <cell r="S124">
            <v>3.5378048067364477E-2</v>
          </cell>
          <cell r="T124">
            <v>1.7484357639904097E-2</v>
          </cell>
          <cell r="U124">
            <v>1.1987603064148296E-2</v>
          </cell>
          <cell r="V124">
            <v>9.8824630138588387E-3</v>
          </cell>
          <cell r="W124">
            <v>9.2392257762703937E-3</v>
          </cell>
          <cell r="Y124">
            <v>1.6357903779731803E-2</v>
          </cell>
        </row>
        <row r="125">
          <cell r="D125" t="str">
            <v>06, 12, 18, 20 e 25</v>
          </cell>
          <cell r="E125" t="str">
            <v>VCV</v>
          </cell>
          <cell r="F125">
            <v>1.3086068944888955E-2</v>
          </cell>
          <cell r="G125">
            <v>0.10590991799396794</v>
          </cell>
          <cell r="H125">
            <v>0.16613076098606644</v>
          </cell>
          <cell r="I125">
            <v>0.15287021112191229</v>
          </cell>
          <cell r="J125">
            <v>8.5520576285550473E-2</v>
          </cell>
          <cell r="K125">
            <v>6.0918766669159241E-2</v>
          </cell>
          <cell r="L125">
            <v>4.7982252797926159E-2</v>
          </cell>
          <cell r="M125">
            <v>5.7728258431167273E-2</v>
          </cell>
          <cell r="N125">
            <v>5.8999476557242199E-2</v>
          </cell>
          <cell r="O125">
            <v>4.5738926693088072E-2</v>
          </cell>
          <cell r="P125">
            <v>2.9911014731174756E-2</v>
          </cell>
          <cell r="Q125">
            <v>2.6620803110745526E-2</v>
          </cell>
          <cell r="R125">
            <v>4.7035070664772298E-2</v>
          </cell>
          <cell r="S125">
            <v>4.8381066327675172E-2</v>
          </cell>
          <cell r="T125">
            <v>2.2408335202771756E-2</v>
          </cell>
          <cell r="U125">
            <v>1.2437996959046835E-2</v>
          </cell>
          <cell r="V125">
            <v>1.0169745008599417E-2</v>
          </cell>
          <cell r="W125">
            <v>8.1507515142451217E-3</v>
          </cell>
          <cell r="Y125">
            <v>2.3025416352461029E-2</v>
          </cell>
        </row>
        <row r="126">
          <cell r="D126" t="str">
            <v>14, 19 e 26</v>
          </cell>
          <cell r="E126" t="str">
            <v>TCL</v>
          </cell>
          <cell r="F126">
            <v>2.3130451827893757E-2</v>
          </cell>
          <cell r="G126">
            <v>0.130157796726453</v>
          </cell>
          <cell r="H126">
            <v>0.17210624326178575</v>
          </cell>
          <cell r="I126">
            <v>0.12545329804959324</v>
          </cell>
          <cell r="J126">
            <v>6.880329314907381E-2</v>
          </cell>
          <cell r="K126">
            <v>5.5669901009507007E-2</v>
          </cell>
          <cell r="L126">
            <v>4.2732529648142704E-2</v>
          </cell>
          <cell r="M126">
            <v>5.1553464667254731E-2</v>
          </cell>
          <cell r="N126">
            <v>4.0380280309712829E-2</v>
          </cell>
          <cell r="O126">
            <v>3.3323532294423211E-2</v>
          </cell>
          <cell r="P126">
            <v>2.7834950504753504E-2</v>
          </cell>
          <cell r="Q126">
            <v>2.9403116730373418E-2</v>
          </cell>
          <cell r="R126">
            <v>6.7039106145251395E-2</v>
          </cell>
          <cell r="S126">
            <v>5.076938155444477E-2</v>
          </cell>
          <cell r="T126">
            <v>3.4303636185435658E-2</v>
          </cell>
          <cell r="U126">
            <v>1.9406057042046457E-2</v>
          </cell>
          <cell r="V126">
            <v>1.6171714201705382E-2</v>
          </cell>
          <cell r="W126">
            <v>1.1761246692149369E-2</v>
          </cell>
          <cell r="Y126">
            <v>4.8798225912111449E-3</v>
          </cell>
        </row>
        <row r="127">
          <cell r="D127" t="str">
            <v>05, 12, 20 e 28</v>
          </cell>
          <cell r="E127" t="str">
            <v>ERN</v>
          </cell>
          <cell r="F127">
            <v>1.5440666204024983E-2</v>
          </cell>
          <cell r="G127">
            <v>0.12653250057830209</v>
          </cell>
          <cell r="H127">
            <v>0.21888734674994217</v>
          </cell>
          <cell r="I127">
            <v>0.15631505898681472</v>
          </cell>
          <cell r="J127">
            <v>8.0730973860744848E-2</v>
          </cell>
          <cell r="K127">
            <v>5.123756650474208E-2</v>
          </cell>
          <cell r="L127">
            <v>3.8746241036317373E-2</v>
          </cell>
          <cell r="M127">
            <v>5.025445292620865E-2</v>
          </cell>
          <cell r="N127">
            <v>4.9155678926671297E-2</v>
          </cell>
          <cell r="O127">
            <v>3.9845015035854733E-2</v>
          </cell>
          <cell r="P127">
            <v>2.3363405042794355E-2</v>
          </cell>
          <cell r="Q127">
            <v>2.4751330094841546E-2</v>
          </cell>
          <cell r="R127">
            <v>4.4702752718019892E-2</v>
          </cell>
          <cell r="S127">
            <v>3.284755956511682E-2</v>
          </cell>
          <cell r="T127">
            <v>2.2148970622253066E-2</v>
          </cell>
          <cell r="U127">
            <v>1.1681702521397178E-2</v>
          </cell>
          <cell r="V127">
            <v>7.2866065232477448E-3</v>
          </cell>
          <cell r="W127">
            <v>6.0721721027064543E-3</v>
          </cell>
          <cell r="Y127">
            <v>1.2405453138374465E-2</v>
          </cell>
        </row>
        <row r="128">
          <cell r="D128" t="str">
            <v>05, 10, 17 e 26</v>
          </cell>
          <cell r="E128" t="str">
            <v>INH</v>
          </cell>
          <cell r="F128">
            <v>8.8800629472816518E-3</v>
          </cell>
          <cell r="G128">
            <v>0.11055116340065195</v>
          </cell>
          <cell r="H128">
            <v>0.19867735771291542</v>
          </cell>
          <cell r="I128">
            <v>0.15635655138821236</v>
          </cell>
          <cell r="J128">
            <v>8.5484656600097408E-2</v>
          </cell>
          <cell r="K128">
            <v>5.4235827494473372E-2</v>
          </cell>
          <cell r="L128">
            <v>4.3782082505901307E-2</v>
          </cell>
          <cell r="M128">
            <v>4.6142605567836933E-2</v>
          </cell>
          <cell r="N128">
            <v>4.5524373337329983E-2</v>
          </cell>
          <cell r="O128">
            <v>4.1983588744426537E-2</v>
          </cell>
          <cell r="P128">
            <v>2.8607291393457978E-2</v>
          </cell>
          <cell r="Q128">
            <v>2.3492824759264116E-2</v>
          </cell>
          <cell r="R128">
            <v>6.1429802540372433E-2</v>
          </cell>
          <cell r="S128">
            <v>4.6423620218067368E-2</v>
          </cell>
          <cell r="T128">
            <v>2.2818389598711079E-2</v>
          </cell>
          <cell r="U128">
            <v>1.0285136198433811E-2</v>
          </cell>
          <cell r="V128">
            <v>8.7676570871894777E-3</v>
          </cell>
          <cell r="W128">
            <v>6.557008505376747E-3</v>
          </cell>
          <cell r="Y128">
            <v>1.2764636394867612E-2</v>
          </cell>
        </row>
        <row r="129">
          <cell r="D129" t="str">
            <v>14 e 17</v>
          </cell>
          <cell r="E129" t="str">
            <v>DCT</v>
          </cell>
          <cell r="F129">
            <v>2.3789133123988961E-3</v>
          </cell>
          <cell r="G129">
            <v>4.0631839375773145E-2</v>
          </cell>
          <cell r="H129">
            <v>9.6012941288419446E-2</v>
          </cell>
          <cell r="I129">
            <v>9.7535445808354743E-2</v>
          </cell>
          <cell r="J129">
            <v>6.1756589589875344E-2</v>
          </cell>
          <cell r="K129">
            <v>4.6721857455514319E-2</v>
          </cell>
          <cell r="L129">
            <v>4.5960605195546678E-2</v>
          </cell>
          <cell r="M129">
            <v>5.6142354172613949E-2</v>
          </cell>
          <cell r="N129">
            <v>6.1756589589875344E-2</v>
          </cell>
          <cell r="O129">
            <v>5.3573127795223142E-2</v>
          </cell>
          <cell r="P129">
            <v>5.0432962222856599E-2</v>
          </cell>
          <cell r="Q129">
            <v>5.86164240175088E-2</v>
          </cell>
          <cell r="R129">
            <v>8.2310400609001813E-2</v>
          </cell>
          <cell r="S129">
            <v>7.545913026929299E-2</v>
          </cell>
          <cell r="T129">
            <v>4.7578266247977924E-2</v>
          </cell>
          <cell r="U129">
            <v>4.9957179560376819E-2</v>
          </cell>
          <cell r="V129">
            <v>3.1496812256161383E-2</v>
          </cell>
          <cell r="W129">
            <v>4.1678561233228661E-2</v>
          </cell>
          <cell r="Y129">
            <v>1.5078522673048491E-2</v>
          </cell>
        </row>
        <row r="130">
          <cell r="D130" t="str">
            <v>07, 10, 19 e 31</v>
          </cell>
          <cell r="E130" t="str">
            <v>MGR</v>
          </cell>
          <cell r="F130">
            <v>1.1415301882180396E-2</v>
          </cell>
          <cell r="G130">
            <v>7.3368369591786858E-2</v>
          </cell>
          <cell r="H130">
            <v>0.14167685162551943</v>
          </cell>
          <cell r="I130">
            <v>0.14226350525543877</v>
          </cell>
          <cell r="J130">
            <v>9.3534588120263995E-2</v>
          </cell>
          <cell r="K130">
            <v>5.7259838670251778E-2</v>
          </cell>
          <cell r="L130">
            <v>4.6345636763627476E-2</v>
          </cell>
          <cell r="M130">
            <v>5.3935468100708872E-2</v>
          </cell>
          <cell r="N130">
            <v>5.3348814470789541E-2</v>
          </cell>
          <cell r="O130">
            <v>4.8838914690784649E-2</v>
          </cell>
          <cell r="P130">
            <v>3.2559276460523104E-2</v>
          </cell>
          <cell r="Q130">
            <v>3.5162551943290148E-2</v>
          </cell>
          <cell r="R130">
            <v>7.3551698851136646E-2</v>
          </cell>
          <cell r="S130">
            <v>5.6758738694695679E-2</v>
          </cell>
          <cell r="T130">
            <v>3.0139330237105844E-2</v>
          </cell>
          <cell r="U130">
            <v>1.9029577120508435E-2</v>
          </cell>
          <cell r="V130">
            <v>1.5582987044732341E-2</v>
          </cell>
          <cell r="W130">
            <v>1.5228550476656074E-2</v>
          </cell>
          <cell r="Y130">
            <v>1.9566161149313723E-2</v>
          </cell>
        </row>
        <row r="131">
          <cell r="D131" t="str">
            <v>04, 11,13, 24  e 27</v>
          </cell>
          <cell r="E131" t="str">
            <v>TRG</v>
          </cell>
          <cell r="F131">
            <v>2.1207640724644175E-3</v>
          </cell>
          <cell r="G131">
            <v>2.2999835715459178E-2</v>
          </cell>
          <cell r="H131">
            <v>4.8090565586869194E-2</v>
          </cell>
          <cell r="I131">
            <v>5.6215182878563863E-2</v>
          </cell>
          <cell r="J131">
            <v>5.3228191227205533E-2</v>
          </cell>
          <cell r="K131">
            <v>4.9584061412548362E-2</v>
          </cell>
          <cell r="L131">
            <v>5.3706109891422854E-2</v>
          </cell>
          <cell r="M131">
            <v>6.5116417999611695E-2</v>
          </cell>
          <cell r="N131">
            <v>5.9560613528085199E-2</v>
          </cell>
          <cell r="O131">
            <v>5.7589199038188696E-2</v>
          </cell>
          <cell r="P131">
            <v>4.9464581746494034E-2</v>
          </cell>
          <cell r="Q131">
            <v>7.7661782935316712E-2</v>
          </cell>
          <cell r="R131">
            <v>0.15090281822662308</v>
          </cell>
          <cell r="S131">
            <v>0.12360171453320788</v>
          </cell>
          <cell r="T131">
            <v>5.5498304882237857E-2</v>
          </cell>
          <cell r="U131">
            <v>3.0945233508072347E-2</v>
          </cell>
          <cell r="V131">
            <v>3.0885493675045186E-2</v>
          </cell>
          <cell r="W131">
            <v>1.2829129142584049E-2</v>
          </cell>
          <cell r="Y131">
            <v>9.6071238235732014E-3</v>
          </cell>
        </row>
        <row r="132">
          <cell r="D132" t="str">
            <v>04, 13 e 17</v>
          </cell>
          <cell r="E132" t="str">
            <v>MRC</v>
          </cell>
          <cell r="F132">
            <v>5.0287055273854915E-4</v>
          </cell>
          <cell r="G132">
            <v>8.5907052759502164E-3</v>
          </cell>
          <cell r="H132">
            <v>2.3132045425973264E-2</v>
          </cell>
          <cell r="I132">
            <v>3.5619997485647231E-2</v>
          </cell>
          <cell r="J132">
            <v>4.3079244017935718E-2</v>
          </cell>
          <cell r="K132">
            <v>4.986799647990612E-2</v>
          </cell>
          <cell r="L132">
            <v>5.7662490047353632E-2</v>
          </cell>
          <cell r="M132">
            <v>8.389557054854796E-2</v>
          </cell>
          <cell r="N132">
            <v>4.7856514268951933E-2</v>
          </cell>
          <cell r="O132">
            <v>4.5090726228889912E-2</v>
          </cell>
          <cell r="P132">
            <v>5.3052843313916929E-2</v>
          </cell>
          <cell r="Q132">
            <v>7.5933453463520928E-2</v>
          </cell>
          <cell r="R132">
            <v>0.10442945145203872</v>
          </cell>
          <cell r="S132">
            <v>9.6215899090642418E-2</v>
          </cell>
          <cell r="T132">
            <v>6.3696936680216226E-2</v>
          </cell>
          <cell r="U132">
            <v>6.1936889745631302E-2</v>
          </cell>
          <cell r="V132">
            <v>8.6242299794661165E-2</v>
          </cell>
          <cell r="W132">
            <v>6.3194066127477688E-2</v>
          </cell>
          <cell r="Y132">
            <v>1.1413036018236945E-2</v>
          </cell>
        </row>
        <row r="133">
          <cell r="D133" t="str">
            <v>06, 14, 21, 24 e 27</v>
          </cell>
          <cell r="E133" t="str">
            <v>SCR</v>
          </cell>
          <cell r="F133">
            <v>1.3158459316046167E-3</v>
          </cell>
          <cell r="G133">
            <v>1.3716263569661167E-2</v>
          </cell>
          <cell r="H133">
            <v>2.5773417051646947E-2</v>
          </cell>
          <cell r="I133">
            <v>3.0664931275655418E-2</v>
          </cell>
          <cell r="J133">
            <v>2.6745998827180796E-2</v>
          </cell>
          <cell r="K133">
            <v>2.6831814866198494E-2</v>
          </cell>
          <cell r="L133">
            <v>3.8731638943318498E-2</v>
          </cell>
          <cell r="M133">
            <v>5.0803095098473895E-2</v>
          </cell>
          <cell r="N133">
            <v>3.7587425089749264E-2</v>
          </cell>
          <cell r="O133">
            <v>4.2135675157686965E-2</v>
          </cell>
          <cell r="P133">
            <v>5.8326301185691598E-2</v>
          </cell>
          <cell r="Q133">
            <v>8.736072772001087E-2</v>
          </cell>
          <cell r="R133">
            <v>0.15066435916872864</v>
          </cell>
          <cell r="S133">
            <v>0.14806127265185862</v>
          </cell>
          <cell r="T133">
            <v>9.5942331621780105E-2</v>
          </cell>
          <cell r="U133">
            <v>6.3389447487735451E-2</v>
          </cell>
          <cell r="V133">
            <v>5.8183274453995446E-2</v>
          </cell>
          <cell r="W133">
            <v>4.3766179899023122E-2</v>
          </cell>
          <cell r="Y133">
            <v>2.0063661047321941E-2</v>
          </cell>
        </row>
        <row r="135">
          <cell r="E135" t="str">
            <v>LINHA 2</v>
          </cell>
          <cell r="F135">
            <v>2.4305560442596321E-2</v>
          </cell>
          <cell r="G135">
            <v>0.11229622129092535</v>
          </cell>
          <cell r="H135">
            <v>0.16757351153751573</v>
          </cell>
          <cell r="I135">
            <v>0.12688462444035559</v>
          </cell>
          <cell r="J135">
            <v>7.0271647306277635E-2</v>
          </cell>
          <cell r="K135">
            <v>4.9845269028410938E-2</v>
          </cell>
          <cell r="L135">
            <v>4.4439989697336119E-2</v>
          </cell>
          <cell r="M135">
            <v>5.1098920653201742E-2</v>
          </cell>
          <cell r="N135">
            <v>4.5318651702201541E-2</v>
          </cell>
          <cell r="O135">
            <v>3.8740348541290374E-2</v>
          </cell>
          <cell r="P135">
            <v>3.0541848942117079E-2</v>
          </cell>
          <cell r="Q135">
            <v>3.5781650280055914E-2</v>
          </cell>
          <cell r="R135">
            <v>6.2738879949234633E-2</v>
          </cell>
          <cell r="S135">
            <v>5.4137643508929675E-2</v>
          </cell>
          <cell r="T135">
            <v>3.0173896660903417E-2</v>
          </cell>
          <cell r="U135">
            <v>2.1623932259783957E-2</v>
          </cell>
          <cell r="V135">
            <v>1.894712968065964E-2</v>
          </cell>
          <cell r="W135">
            <v>1.5280274078204134E-2</v>
          </cell>
          <cell r="Y135">
            <v>0.23786784418831208</v>
          </cell>
        </row>
        <row r="137">
          <cell r="E137" t="str">
            <v>SISTEMA</v>
          </cell>
          <cell r="F137">
            <v>6.3662482141872406E-3</v>
          </cell>
          <cell r="G137">
            <v>3.8067207635231658E-2</v>
          </cell>
          <cell r="H137">
            <v>7.5849651341147725E-2</v>
          </cell>
          <cell r="I137">
            <v>8.3973840936914457E-2</v>
          </cell>
          <cell r="J137">
            <v>6.0745588873296653E-2</v>
          </cell>
          <cell r="K137">
            <v>4.8988722171846764E-2</v>
          </cell>
          <cell r="L137">
            <v>5.0858436026185838E-2</v>
          </cell>
          <cell r="M137">
            <v>6.0963298884422708E-2</v>
          </cell>
          <cell r="N137">
            <v>6.1252749892185245E-2</v>
          </cell>
          <cell r="O137">
            <v>5.9698696423046531E-2</v>
          </cell>
          <cell r="P137">
            <v>5.739868007088203E-2</v>
          </cell>
          <cell r="Q137">
            <v>6.5073005790407146E-2</v>
          </cell>
          <cell r="R137">
            <v>0.10117403184448924</v>
          </cell>
          <cell r="S137">
            <v>0.10468981895298608</v>
          </cell>
          <cell r="T137">
            <v>5.7719123189191486E-2</v>
          </cell>
          <cell r="U137">
            <v>3.1757826117711573E-2</v>
          </cell>
          <cell r="V137">
            <v>2.1540042930768933E-2</v>
          </cell>
          <cell r="W137">
            <v>1.3883030705098732E-2</v>
          </cell>
          <cell r="Y137">
            <v>1</v>
          </cell>
        </row>
        <row r="200">
          <cell r="D200" t="str">
            <v xml:space="preserve"> </v>
          </cell>
        </row>
        <row r="201">
          <cell r="G201" t="str">
            <v>PERCENTUAL ACUMULADO DAS ENTRADAS HORÁRIAS DE USUÁRIOS PAGANTES POR ESTAÇÃO EM DIA ÚTIL  - MAIO/99 - APÓS NOVA CONFIGURAÇÃO DO SISTEMA COM AS INAUGURAÇÕES DE 7 NOVAS ESTAÇÕES NO PERÍODO DE JUL A SET/98.</v>
          </cell>
        </row>
        <row r="203">
          <cell r="G203" t="str">
            <v xml:space="preserve">( CAV, na Linha 1, no início de jul/98  e trecho PVN a IRJ, na Linha 2, no mês de set/98) </v>
          </cell>
        </row>
        <row r="205">
          <cell r="D205" t="str">
            <v>DIAS MAIO/99</v>
          </cell>
          <cell r="E205" t="str">
            <v>ESTAÇÃO</v>
          </cell>
          <cell r="F205" t="str">
            <v>=&gt; 6h</v>
          </cell>
          <cell r="G205" t="str">
            <v>7h</v>
          </cell>
          <cell r="H205" t="str">
            <v>8h</v>
          </cell>
          <cell r="I205" t="str">
            <v>9h</v>
          </cell>
          <cell r="J205" t="str">
            <v>10h</v>
          </cell>
          <cell r="K205" t="str">
            <v>11h</v>
          </cell>
          <cell r="L205" t="str">
            <v>12h</v>
          </cell>
          <cell r="M205" t="str">
            <v>13h</v>
          </cell>
          <cell r="N205" t="str">
            <v>14h</v>
          </cell>
          <cell r="O205" t="str">
            <v>15h</v>
          </cell>
          <cell r="P205" t="str">
            <v>16h</v>
          </cell>
          <cell r="Q205" t="str">
            <v>17h</v>
          </cell>
          <cell r="R205" t="str">
            <v>18h</v>
          </cell>
          <cell r="S205" t="str">
            <v>19h</v>
          </cell>
          <cell r="T205" t="str">
            <v>20h</v>
          </cell>
          <cell r="U205" t="str">
            <v>21h</v>
          </cell>
          <cell r="V205" t="str">
            <v>22h</v>
          </cell>
          <cell r="W205" t="str">
            <v>23h</v>
          </cell>
        </row>
        <row r="206">
          <cell r="D206" t="str">
            <v>03, 11, 18, 25 e 28</v>
          </cell>
          <cell r="E206" t="str">
            <v>SPN</v>
          </cell>
          <cell r="F206">
            <v>8.8048629935610575E-4</v>
          </cell>
          <cell r="G206">
            <v>2.1507263242313831E-2</v>
          </cell>
          <cell r="H206">
            <v>0.11288080647619224</v>
          </cell>
          <cell r="I206">
            <v>0.2488266596474053</v>
          </cell>
          <cell r="J206">
            <v>0.33959679269011656</v>
          </cell>
          <cell r="K206">
            <v>0.39608337527957749</v>
          </cell>
          <cell r="L206">
            <v>0.44701766052327363</v>
          </cell>
          <cell r="M206">
            <v>0.50549919109169528</v>
          </cell>
          <cell r="N206">
            <v>0.56871564448672418</v>
          </cell>
          <cell r="O206">
            <v>0.62890888967906888</v>
          </cell>
          <cell r="P206">
            <v>0.68537084328113529</v>
          </cell>
          <cell r="Q206">
            <v>0.74659234869720359</v>
          </cell>
          <cell r="R206">
            <v>0.81944489341036053</v>
          </cell>
          <cell r="S206">
            <v>0.89032711913195139</v>
          </cell>
          <cell r="T206">
            <v>0.94051483819524939</v>
          </cell>
          <cell r="U206">
            <v>0.96904136284501752</v>
          </cell>
          <cell r="V206">
            <v>0.98695279392772317</v>
          </cell>
          <cell r="W206">
            <v>1</v>
          </cell>
          <cell r="Y206">
            <v>9.321178559179652E-2</v>
          </cell>
        </row>
        <row r="207">
          <cell r="D207" t="str">
            <v>03, 07, 12, 20 e 26</v>
          </cell>
          <cell r="E207" t="str">
            <v>SFX</v>
          </cell>
          <cell r="F207">
            <v>7.7855500191644313E-4</v>
          </cell>
          <cell r="G207">
            <v>2.4350804906094294E-2</v>
          </cell>
          <cell r="H207">
            <v>0.11087821004216175</v>
          </cell>
          <cell r="I207">
            <v>0.24186709467228823</v>
          </cell>
          <cell r="J207">
            <v>0.33618004982752014</v>
          </cell>
          <cell r="K207">
            <v>0.3973385396703718</v>
          </cell>
          <cell r="L207">
            <v>0.45199310080490612</v>
          </cell>
          <cell r="M207">
            <v>0.51312763510923731</v>
          </cell>
          <cell r="N207">
            <v>0.57500479110770419</v>
          </cell>
          <cell r="O207">
            <v>0.64102625527021861</v>
          </cell>
          <cell r="P207">
            <v>0.70012456880030682</v>
          </cell>
          <cell r="Q207">
            <v>0.75836048294365677</v>
          </cell>
          <cell r="R207">
            <v>0.83559313913376798</v>
          </cell>
          <cell r="S207">
            <v>0.90058451513990057</v>
          </cell>
          <cell r="T207">
            <v>0.94157244154848618</v>
          </cell>
          <cell r="U207">
            <v>0.96801935607512479</v>
          </cell>
          <cell r="V207">
            <v>0.98574645458029919</v>
          </cell>
          <cell r="W207">
            <v>1.0000000000000002</v>
          </cell>
          <cell r="Y207">
            <v>2.3958049308734842E-2</v>
          </cell>
        </row>
        <row r="208">
          <cell r="D208" t="str">
            <v>13/04 e 07/06/99</v>
          </cell>
          <cell r="E208" t="str">
            <v>AFP</v>
          </cell>
          <cell r="F208">
            <v>4.8203095709924479E-4</v>
          </cell>
          <cell r="G208">
            <v>1.8745648331637298E-2</v>
          </cell>
          <cell r="H208">
            <v>9.7423812329280712E-2</v>
          </cell>
          <cell r="I208">
            <v>0.21493224787102994</v>
          </cell>
          <cell r="J208">
            <v>0.30523271383428846</v>
          </cell>
          <cell r="K208">
            <v>0.36591505543356007</v>
          </cell>
          <cell r="L208">
            <v>0.42890043382786136</v>
          </cell>
          <cell r="M208">
            <v>0.49386749504579291</v>
          </cell>
          <cell r="N208">
            <v>0.56526163569171439</v>
          </cell>
          <cell r="O208">
            <v>0.63269241069037541</v>
          </cell>
          <cell r="P208">
            <v>0.69133951047078357</v>
          </cell>
          <cell r="Q208">
            <v>0.74425579776123396</v>
          </cell>
          <cell r="R208">
            <v>0.82866477424883511</v>
          </cell>
          <cell r="S208">
            <v>0.90139788977558788</v>
          </cell>
          <cell r="T208">
            <v>0.93942477639119493</v>
          </cell>
          <cell r="U208">
            <v>0.96218734936532591</v>
          </cell>
          <cell r="V208">
            <v>0.98414653741095814</v>
          </cell>
          <cell r="W208">
            <v>1</v>
          </cell>
          <cell r="Y208">
            <v>2.6789522963982147E-2</v>
          </cell>
        </row>
        <row r="209">
          <cell r="D209" t="str">
            <v>12, 21, 24 e 31</v>
          </cell>
          <cell r="E209" t="str">
            <v>ESA</v>
          </cell>
          <cell r="F209">
            <v>1.2838014989738631E-3</v>
          </cell>
          <cell r="G209">
            <v>1.7123380556735887E-2</v>
          </cell>
          <cell r="H209">
            <v>5.1840266162789646E-2</v>
          </cell>
          <cell r="I209">
            <v>9.8436836062164926E-2</v>
          </cell>
          <cell r="J209">
            <v>0.15009628511242304</v>
          </cell>
          <cell r="K209">
            <v>0.20328363876357258</v>
          </cell>
          <cell r="L209">
            <v>0.26389353488414141</v>
          </cell>
          <cell r="M209">
            <v>0.33942988364418808</v>
          </cell>
          <cell r="N209">
            <v>0.41192850491370503</v>
          </cell>
          <cell r="O209">
            <v>0.48788073303257418</v>
          </cell>
          <cell r="P209">
            <v>0.56474608756972755</v>
          </cell>
          <cell r="Q209">
            <v>0.64189170863130485</v>
          </cell>
          <cell r="R209">
            <v>0.75123181657912108</v>
          </cell>
          <cell r="S209">
            <v>0.87859939064633075</v>
          </cell>
          <cell r="T209">
            <v>0.93902846965436804</v>
          </cell>
          <cell r="U209">
            <v>0.97233498178267586</v>
          </cell>
          <cell r="V209">
            <v>0.98752361923532439</v>
          </cell>
          <cell r="W209">
            <v>1</v>
          </cell>
          <cell r="Y209">
            <v>2.645066632320266E-2</v>
          </cell>
        </row>
        <row r="210">
          <cell r="D210" t="str">
            <v>05, 14 e 20</v>
          </cell>
          <cell r="E210" t="str">
            <v>POZ</v>
          </cell>
          <cell r="F210">
            <v>4.0280814823339864E-4</v>
          </cell>
          <cell r="G210">
            <v>2.2960064449303725E-2</v>
          </cell>
          <cell r="H210">
            <v>9.3048682241915079E-2</v>
          </cell>
          <cell r="I210">
            <v>0.19869950512141793</v>
          </cell>
          <cell r="J210">
            <v>0.27914604672574528</v>
          </cell>
          <cell r="K210">
            <v>0.34894694441247565</v>
          </cell>
          <cell r="L210">
            <v>0.41201519162159062</v>
          </cell>
          <cell r="M210">
            <v>0.50040280814823346</v>
          </cell>
          <cell r="N210">
            <v>0.57020370583496383</v>
          </cell>
          <cell r="O210">
            <v>0.63626424214524124</v>
          </cell>
          <cell r="P210">
            <v>0.69703072850730818</v>
          </cell>
          <cell r="Q210">
            <v>0.74887789158706419</v>
          </cell>
          <cell r="R210">
            <v>0.84388307054897005</v>
          </cell>
          <cell r="S210">
            <v>0.91805731384509159</v>
          </cell>
          <cell r="T210">
            <v>0.9548854873978595</v>
          </cell>
          <cell r="U210">
            <v>0.97629186327540585</v>
          </cell>
          <cell r="V210">
            <v>0.98958453216710796</v>
          </cell>
          <cell r="W210">
            <v>1.0000000000000002</v>
          </cell>
          <cell r="Y210">
            <v>1.6622867193975745E-2</v>
          </cell>
        </row>
        <row r="211">
          <cell r="D211" t="str">
            <v>11 e 19</v>
          </cell>
          <cell r="E211" t="str">
            <v>CTR</v>
          </cell>
          <cell r="F211">
            <v>3.4833275277874535E-3</v>
          </cell>
          <cell r="G211">
            <v>6.5169891383514353E-2</v>
          </cell>
          <cell r="H211">
            <v>0.19899300167833051</v>
          </cell>
          <cell r="I211">
            <v>0.36609772317046135</v>
          </cell>
          <cell r="J211">
            <v>0.47186421355964403</v>
          </cell>
          <cell r="K211">
            <v>0.53196744672092211</v>
          </cell>
          <cell r="L211">
            <v>0.58922068463219224</v>
          </cell>
          <cell r="M211">
            <v>0.65036891605180658</v>
          </cell>
          <cell r="N211">
            <v>0.70575382374362705</v>
          </cell>
          <cell r="O211">
            <v>0.75670540549099086</v>
          </cell>
          <cell r="P211">
            <v>0.79894866841888601</v>
          </cell>
          <cell r="Q211">
            <v>0.83536527439120944</v>
          </cell>
          <cell r="R211">
            <v>0.89527850786915364</v>
          </cell>
          <cell r="S211">
            <v>0.94610342316096152</v>
          </cell>
          <cell r="T211">
            <v>0.96906171823046972</v>
          </cell>
          <cell r="U211">
            <v>0.98220336299439515</v>
          </cell>
          <cell r="V211">
            <v>0.9935083441527599</v>
          </cell>
          <cell r="W211">
            <v>1.0000000000000002</v>
          </cell>
          <cell r="Y211">
            <v>4.5310178655647376E-2</v>
          </cell>
        </row>
        <row r="212">
          <cell r="D212" t="str">
            <v>05, 12 e 24</v>
          </cell>
          <cell r="E212" t="str">
            <v>PVG</v>
          </cell>
          <cell r="F212">
            <v>4.1796312636418527E-4</v>
          </cell>
          <cell r="G212">
            <v>8.127060790414713E-3</v>
          </cell>
          <cell r="H212">
            <v>2.726048390841964E-2</v>
          </cell>
          <cell r="I212">
            <v>5.4753169553708271E-2</v>
          </cell>
          <cell r="J212">
            <v>9.2184089536989741E-2</v>
          </cell>
          <cell r="K212">
            <v>0.14317559095342033</v>
          </cell>
          <cell r="L212">
            <v>0.20099382343379929</v>
          </cell>
          <cell r="M212">
            <v>0.28026749640087312</v>
          </cell>
          <cell r="N212">
            <v>0.35461849254632427</v>
          </cell>
          <cell r="O212">
            <v>0.42469697673338602</v>
          </cell>
          <cell r="P212">
            <v>0.49050294896205832</v>
          </cell>
          <cell r="Q212">
            <v>0.56545766962336885</v>
          </cell>
          <cell r="R212">
            <v>0.70162076812334562</v>
          </cell>
          <cell r="S212">
            <v>0.83453304230715653</v>
          </cell>
          <cell r="T212">
            <v>0.9011749407885572</v>
          </cell>
          <cell r="U212">
            <v>0.93920958528769805</v>
          </cell>
          <cell r="V212">
            <v>0.98838991315655056</v>
          </cell>
          <cell r="W212">
            <v>1.0000000000000002</v>
          </cell>
          <cell r="Y212">
            <v>2.0597318407634926E-2</v>
          </cell>
        </row>
        <row r="213">
          <cell r="D213" t="str">
            <v>13,17 e 27</v>
          </cell>
          <cell r="E213" t="str">
            <v>URG</v>
          </cell>
          <cell r="F213">
            <v>1.4772139744441981E-4</v>
          </cell>
          <cell r="G213">
            <v>4.5485880296427606E-3</v>
          </cell>
          <cell r="H213">
            <v>1.773887780978408E-2</v>
          </cell>
          <cell r="I213">
            <v>3.6265603072605068E-2</v>
          </cell>
          <cell r="J213">
            <v>6.3901814511165278E-2</v>
          </cell>
          <cell r="K213">
            <v>0.10170618214048305</v>
          </cell>
          <cell r="L213">
            <v>0.15556294162542778</v>
          </cell>
          <cell r="M213">
            <v>0.22267769653100916</v>
          </cell>
          <cell r="N213">
            <v>0.29577516803308956</v>
          </cell>
          <cell r="O213">
            <v>0.37043602432479011</v>
          </cell>
          <cell r="P213">
            <v>0.4479158972843883</v>
          </cell>
          <cell r="Q213">
            <v>0.53734889332053082</v>
          </cell>
          <cell r="R213">
            <v>0.68641209345840415</v>
          </cell>
          <cell r="S213">
            <v>0.84282443311913735</v>
          </cell>
          <cell r="T213">
            <v>0.92405889159711452</v>
          </cell>
          <cell r="U213">
            <v>0.96124775340374724</v>
          </cell>
          <cell r="V213">
            <v>0.98528941083782662</v>
          </cell>
          <cell r="W213">
            <v>1</v>
          </cell>
          <cell r="Y213">
            <v>7.7704108276868786E-2</v>
          </cell>
        </row>
        <row r="214">
          <cell r="D214" t="str">
            <v>10 e 25</v>
          </cell>
          <cell r="E214" t="str">
            <v>CRC</v>
          </cell>
          <cell r="F214">
            <v>1.1129505710827618E-4</v>
          </cell>
          <cell r="G214">
            <v>2.4902269027976794E-3</v>
          </cell>
          <cell r="H214">
            <v>1.0447823486039426E-2</v>
          </cell>
          <cell r="I214">
            <v>2.275983917864248E-2</v>
          </cell>
          <cell r="J214">
            <v>4.3474631682920387E-2</v>
          </cell>
          <cell r="K214">
            <v>7.6487527997662813E-2</v>
          </cell>
          <cell r="L214">
            <v>0.12502608477900976</v>
          </cell>
          <cell r="M214">
            <v>0.1852923582031413</v>
          </cell>
          <cell r="N214">
            <v>0.25576995311695716</v>
          </cell>
          <cell r="O214">
            <v>0.32537109945604537</v>
          </cell>
          <cell r="P214">
            <v>0.39760159151931662</v>
          </cell>
          <cell r="Q214">
            <v>0.48570554110265574</v>
          </cell>
          <cell r="R214">
            <v>0.63090385498254054</v>
          </cell>
          <cell r="S214">
            <v>0.80868379683087321</v>
          </cell>
          <cell r="T214">
            <v>0.90918323339964657</v>
          </cell>
          <cell r="U214">
            <v>0.96327263115426875</v>
          </cell>
          <cell r="V214">
            <v>0.98948261710326779</v>
          </cell>
          <cell r="W214">
            <v>0.99999999999999989</v>
          </cell>
          <cell r="Y214">
            <v>0.10313629158448935</v>
          </cell>
        </row>
        <row r="215">
          <cell r="D215" t="str">
            <v>07, 20 e 28</v>
          </cell>
          <cell r="E215" t="str">
            <v>CNL</v>
          </cell>
          <cell r="F215">
            <v>3.349791002170082E-4</v>
          </cell>
          <cell r="G215">
            <v>3.1167620628886855E-3</v>
          </cell>
          <cell r="H215">
            <v>1.1345596481263018E-2</v>
          </cell>
          <cell r="I215">
            <v>2.4584553094187386E-2</v>
          </cell>
          <cell r="J215">
            <v>4.640188753440818E-2</v>
          </cell>
          <cell r="K215">
            <v>7.9142453503444454E-2</v>
          </cell>
          <cell r="L215">
            <v>0.12682600020390034</v>
          </cell>
          <cell r="M215">
            <v>0.19118568037168115</v>
          </cell>
          <cell r="N215">
            <v>0.2576134923755844</v>
          </cell>
          <cell r="O215">
            <v>0.33107586548404477</v>
          </cell>
          <cell r="P215">
            <v>0.40694134952884459</v>
          </cell>
          <cell r="Q215">
            <v>0.49643902652160615</v>
          </cell>
          <cell r="R215">
            <v>0.63746522771296665</v>
          </cell>
          <cell r="S215">
            <v>0.80980469262026489</v>
          </cell>
          <cell r="T215">
            <v>0.90040925707461306</v>
          </cell>
          <cell r="U215">
            <v>0.94778695329226204</v>
          </cell>
          <cell r="V215">
            <v>0.98058577649611867</v>
          </cell>
          <cell r="W215">
            <v>1</v>
          </cell>
          <cell r="Y215">
            <v>6.5677447600734767E-2</v>
          </cell>
        </row>
        <row r="216">
          <cell r="D216" t="str">
            <v>06, 14 e 28</v>
          </cell>
          <cell r="E216" t="str">
            <v>GLR</v>
          </cell>
          <cell r="F216">
            <v>1.7644274217842235E-3</v>
          </cell>
          <cell r="G216">
            <v>1.8160691999827863E-2</v>
          </cell>
          <cell r="H216">
            <v>6.6144510909325646E-2</v>
          </cell>
          <cell r="I216">
            <v>0.14489822266213367</v>
          </cell>
          <cell r="J216">
            <v>0.21706760769462496</v>
          </cell>
          <cell r="K216">
            <v>0.27576709558032453</v>
          </cell>
          <cell r="L216">
            <v>0.33265912122907437</v>
          </cell>
          <cell r="M216">
            <v>0.40491457589189661</v>
          </cell>
          <cell r="N216">
            <v>0.47153246976804242</v>
          </cell>
          <cell r="O216">
            <v>0.54043120884795814</v>
          </cell>
          <cell r="P216">
            <v>0.61087920127383066</v>
          </cell>
          <cell r="Q216">
            <v>0.68025132332056648</v>
          </cell>
          <cell r="R216">
            <v>0.78314756638120253</v>
          </cell>
          <cell r="S216">
            <v>0.88169729311012623</v>
          </cell>
          <cell r="T216">
            <v>0.93643757800060268</v>
          </cell>
          <cell r="U216">
            <v>0.96957438567801368</v>
          </cell>
          <cell r="V216">
            <v>0.98743383397168327</v>
          </cell>
          <cell r="W216">
            <v>1.0000000000000002</v>
          </cell>
          <cell r="Y216">
            <v>2.2227273851215007E-2</v>
          </cell>
        </row>
        <row r="217">
          <cell r="D217" t="str">
            <v>04,13 e 26</v>
          </cell>
          <cell r="E217" t="str">
            <v>CTT</v>
          </cell>
          <cell r="F217">
            <v>1.1307953260459858E-3</v>
          </cell>
          <cell r="G217">
            <v>2.0061146710223226E-2</v>
          </cell>
          <cell r="H217">
            <v>7.8108640113917147E-2</v>
          </cell>
          <cell r="I217">
            <v>0.16153620639108765</v>
          </cell>
          <cell r="J217">
            <v>0.22917451941198641</v>
          </cell>
          <cell r="K217">
            <v>0.28533735393893706</v>
          </cell>
          <cell r="L217">
            <v>0.34359425388449139</v>
          </cell>
          <cell r="M217">
            <v>0.425388449135151</v>
          </cell>
          <cell r="N217">
            <v>0.49516270888302555</v>
          </cell>
          <cell r="O217">
            <v>0.55815219667462412</v>
          </cell>
          <cell r="P217">
            <v>0.61938266951459564</v>
          </cell>
          <cell r="Q217">
            <v>0.68421493487456553</v>
          </cell>
          <cell r="R217">
            <v>0.78661473384428537</v>
          </cell>
          <cell r="S217">
            <v>0.87506805712610469</v>
          </cell>
          <cell r="T217">
            <v>0.93118901034468327</v>
          </cell>
          <cell r="U217">
            <v>0.96352138040792401</v>
          </cell>
          <cell r="V217">
            <v>0.98710055702140143</v>
          </cell>
          <cell r="W217">
            <v>1</v>
          </cell>
          <cell r="Y217">
            <v>2.283946368917936E-2</v>
          </cell>
        </row>
        <row r="218">
          <cell r="D218" t="str">
            <v>03,18 e 27</v>
          </cell>
          <cell r="E218" t="str">
            <v>LMC</v>
          </cell>
          <cell r="F218">
            <v>7.1512931921855882E-4</v>
          </cell>
          <cell r="G218">
            <v>1.3284068869120501E-2</v>
          </cell>
          <cell r="H218">
            <v>5.4068110650009223E-2</v>
          </cell>
          <cell r="I218">
            <v>0.11977332567639318</v>
          </cell>
          <cell r="J218">
            <v>0.18164284708151396</v>
          </cell>
          <cell r="K218">
            <v>0.2394599690110629</v>
          </cell>
          <cell r="L218">
            <v>0.29798138496711496</v>
          </cell>
          <cell r="M218">
            <v>0.36301481184514206</v>
          </cell>
          <cell r="N218">
            <v>0.43610969650345111</v>
          </cell>
          <cell r="O218">
            <v>0.51115493385053812</v>
          </cell>
          <cell r="P218">
            <v>0.58414146558169289</v>
          </cell>
          <cell r="Q218">
            <v>0.65894832648904034</v>
          </cell>
          <cell r="R218">
            <v>0.76379061880356725</v>
          </cell>
          <cell r="S218">
            <v>0.87162345190755364</v>
          </cell>
          <cell r="T218">
            <v>0.93453316141335596</v>
          </cell>
          <cell r="U218">
            <v>0.96608553380069606</v>
          </cell>
          <cell r="V218">
            <v>0.98506896663813415</v>
          </cell>
          <cell r="W218">
            <v>1.0000000000000004</v>
          </cell>
          <cell r="Y218">
            <v>4.4140322137162367E-2</v>
          </cell>
        </row>
        <row r="219">
          <cell r="D219" t="str">
            <v>06, 21 e 31</v>
          </cell>
          <cell r="E219" t="str">
            <v>FLA</v>
          </cell>
          <cell r="F219">
            <v>1.4672295660599351E-3</v>
          </cell>
          <cell r="G219">
            <v>2.1108727247560383E-2</v>
          </cell>
          <cell r="H219">
            <v>8.4199598588137581E-2</v>
          </cell>
          <cell r="I219">
            <v>0.17680116271022214</v>
          </cell>
          <cell r="J219">
            <v>0.25290331510831199</v>
          </cell>
          <cell r="K219">
            <v>0.31256142293584332</v>
          </cell>
          <cell r="L219">
            <v>0.36981105958889893</v>
          </cell>
          <cell r="M219">
            <v>0.43666689736313935</v>
          </cell>
          <cell r="N219">
            <v>0.50271991141255457</v>
          </cell>
          <cell r="O219">
            <v>0.56918817911274144</v>
          </cell>
          <cell r="P219">
            <v>0.63712367637898826</v>
          </cell>
          <cell r="Q219">
            <v>0.71026368606824009</v>
          </cell>
          <cell r="R219">
            <v>0.80081666551318442</v>
          </cell>
          <cell r="S219">
            <v>0.88245553325489667</v>
          </cell>
          <cell r="T219">
            <v>0.92730292753823806</v>
          </cell>
          <cell r="U219">
            <v>0.95767181119800693</v>
          </cell>
          <cell r="V219">
            <v>0.98178420651948251</v>
          </cell>
          <cell r="W219">
            <v>1.0000000000000002</v>
          </cell>
          <cell r="Y219">
            <v>3.4552855346667563E-2</v>
          </cell>
        </row>
        <row r="220">
          <cell r="D220" t="str">
            <v>03,18 e 26</v>
          </cell>
          <cell r="E220" t="str">
            <v>BTF</v>
          </cell>
          <cell r="F220">
            <v>5.802273834481929E-4</v>
          </cell>
          <cell r="G220">
            <v>1.268836863049916E-2</v>
          </cell>
          <cell r="H220">
            <v>5.4946438443895844E-2</v>
          </cell>
          <cell r="I220">
            <v>0.1300475676977563</v>
          </cell>
          <cell r="J220">
            <v>0.19206621160783199</v>
          </cell>
          <cell r="K220">
            <v>0.24137459151444823</v>
          </cell>
          <cell r="L220">
            <v>0.28957178124332877</v>
          </cell>
          <cell r="M220">
            <v>0.34992637680842098</v>
          </cell>
          <cell r="N220">
            <v>0.41066414140031859</v>
          </cell>
          <cell r="O220">
            <v>0.47073409711692682</v>
          </cell>
          <cell r="P220">
            <v>0.53112153574145948</v>
          </cell>
          <cell r="Q220">
            <v>0.60895958661535854</v>
          </cell>
          <cell r="R220">
            <v>0.73213200720357774</v>
          </cell>
          <cell r="S220">
            <v>0.8683869131355817</v>
          </cell>
          <cell r="T220">
            <v>0.93592319103165533</v>
          </cell>
          <cell r="U220">
            <v>0.96731020817025848</v>
          </cell>
          <cell r="V220">
            <v>0.98725689293710017</v>
          </cell>
          <cell r="W220">
            <v>1</v>
          </cell>
          <cell r="Y220">
            <v>8.7374316350150957E-2</v>
          </cell>
        </row>
        <row r="221">
          <cell r="D221" t="str">
            <v>18, 25 e 28</v>
          </cell>
          <cell r="E221" t="str">
            <v>CAV</v>
          </cell>
          <cell r="F221">
            <v>0</v>
          </cell>
          <cell r="G221">
            <v>1.5404316920621369E-2</v>
          </cell>
          <cell r="H221">
            <v>6.0021157736493386E-2</v>
          </cell>
          <cell r="I221">
            <v>0.13396187895547595</v>
          </cell>
          <cell r="J221">
            <v>0.19175590653477106</v>
          </cell>
          <cell r="K221">
            <v>0.23897106586737438</v>
          </cell>
          <cell r="L221">
            <v>0.28585215567639799</v>
          </cell>
          <cell r="M221">
            <v>0.33815259553460403</v>
          </cell>
          <cell r="N221">
            <v>0.39373805237467752</v>
          </cell>
          <cell r="O221">
            <v>0.45181047122362239</v>
          </cell>
          <cell r="P221">
            <v>0.51600749800486256</v>
          </cell>
          <cell r="Q221">
            <v>0.60097251350197656</v>
          </cell>
          <cell r="R221">
            <v>0.72500510383994354</v>
          </cell>
          <cell r="S221">
            <v>0.85213711698001149</v>
          </cell>
          <cell r="T221">
            <v>0.92752547280117292</v>
          </cell>
          <cell r="U221">
            <v>0.96354930309385489</v>
          </cell>
          <cell r="V221">
            <v>0.98543085688832788</v>
          </cell>
          <cell r="W221">
            <v>0.99999999999999989</v>
          </cell>
          <cell r="Y221">
            <v>4.7409320217229829E-2</v>
          </cell>
        </row>
        <row r="223">
          <cell r="E223" t="str">
            <v>LINHA 1</v>
          </cell>
          <cell r="F223">
            <v>7.3962621828725509E-4</v>
          </cell>
          <cell r="G223">
            <v>1.5666947556447174E-2</v>
          </cell>
          <cell r="H223">
            <v>6.2888812077206285E-2</v>
          </cell>
          <cell r="I223">
            <v>0.13346983723202827</v>
          </cell>
          <cell r="J223">
            <v>0.19124226329388078</v>
          </cell>
          <cell r="K223">
            <v>0.23996365000079076</v>
          </cell>
          <cell r="L223">
            <v>0.29282533701125746</v>
          </cell>
          <cell r="M223">
            <v>0.35686739115646515</v>
          </cell>
          <cell r="N223">
            <v>0.42309330686593527</v>
          </cell>
          <cell r="O223">
            <v>0.48933327961535927</v>
          </cell>
          <cell r="P223">
            <v>0.55511420215378959</v>
          </cell>
          <cell r="Q223">
            <v>0.62932928590990089</v>
          </cell>
          <cell r="R223">
            <v>0.74249925133711314</v>
          </cell>
          <cell r="S223">
            <v>0.86296682864895025</v>
          </cell>
          <cell r="T223">
            <v>0.9292830482891955</v>
          </cell>
          <cell r="U223">
            <v>0.96420374775746287</v>
          </cell>
          <cell r="V223">
            <v>0.98655306068198234</v>
          </cell>
          <cell r="W223">
            <v>1</v>
          </cell>
          <cell r="Y223">
            <v>0.75800178749867209</v>
          </cell>
        </row>
        <row r="225">
          <cell r="D225" t="str">
            <v>DIAS MAIO/99</v>
          </cell>
          <cell r="E225" t="str">
            <v>ESTAÇÃO</v>
          </cell>
          <cell r="F225" t="str">
            <v>=&gt; 6h</v>
          </cell>
          <cell r="G225" t="str">
            <v>7h</v>
          </cell>
          <cell r="H225" t="str">
            <v>8h</v>
          </cell>
          <cell r="I225" t="str">
            <v>9h</v>
          </cell>
          <cell r="J225" t="str">
            <v>10h</v>
          </cell>
          <cell r="K225" t="str">
            <v>11h</v>
          </cell>
          <cell r="L225" t="str">
            <v>12h</v>
          </cell>
          <cell r="M225" t="str">
            <v>13h</v>
          </cell>
          <cell r="N225" t="str">
            <v>14h</v>
          </cell>
          <cell r="O225" t="str">
            <v>15h</v>
          </cell>
          <cell r="P225" t="str">
            <v>16h</v>
          </cell>
          <cell r="Q225" t="str">
            <v>17h</v>
          </cell>
          <cell r="R225" t="str">
            <v>18h</v>
          </cell>
          <cell r="S225" t="str">
            <v>19h</v>
          </cell>
          <cell r="T225" t="str">
            <v>20h</v>
          </cell>
          <cell r="U225" t="str">
            <v>21h</v>
          </cell>
          <cell r="V225" t="str">
            <v>22h</v>
          </cell>
          <cell r="W225" t="str">
            <v>23h</v>
          </cell>
        </row>
        <row r="226">
          <cell r="D226" t="str">
            <v>18, 25 e 28</v>
          </cell>
          <cell r="E226" t="str">
            <v>PVN</v>
          </cell>
          <cell r="F226">
            <v>4.3230908693069919E-2</v>
          </cell>
          <cell r="G226">
            <v>0.23490981838642114</v>
          </cell>
          <cell r="H226">
            <v>0.467631521365384</v>
          </cell>
          <cell r="I226">
            <v>0.6179081616704698</v>
          </cell>
          <cell r="J226">
            <v>0.69052233440655175</v>
          </cell>
          <cell r="K226">
            <v>0.7374417805007657</v>
          </cell>
          <cell r="L226">
            <v>0.77703103997999423</v>
          </cell>
          <cell r="M226">
            <v>0.81585445906661236</v>
          </cell>
          <cell r="N226">
            <v>0.84989528304835726</v>
          </cell>
          <cell r="O226">
            <v>0.8770748022881435</v>
          </cell>
          <cell r="P226">
            <v>0.89390766152980516</v>
          </cell>
          <cell r="Q226">
            <v>0.9110999968741208</v>
          </cell>
          <cell r="R226">
            <v>0.94254634115845071</v>
          </cell>
          <cell r="S226">
            <v>0.96792847988496755</v>
          </cell>
          <cell r="T226">
            <v>0.97971304429370754</v>
          </cell>
          <cell r="U226">
            <v>0.989137569941546</v>
          </cell>
          <cell r="V226">
            <v>0.99549873401894273</v>
          </cell>
          <cell r="W226">
            <v>0.99999999999999989</v>
          </cell>
          <cell r="Y226">
            <v>5.1596124780932888E-2</v>
          </cell>
        </row>
        <row r="227">
          <cell r="D227" t="str">
            <v>18, 25 e 28</v>
          </cell>
          <cell r="E227" t="str">
            <v>ERP</v>
          </cell>
          <cell r="F227">
            <v>3.2649253731343281E-2</v>
          </cell>
          <cell r="G227">
            <v>0.27938432835820892</v>
          </cell>
          <cell r="H227">
            <v>0.49238184079601988</v>
          </cell>
          <cell r="I227">
            <v>0.63774875621890548</v>
          </cell>
          <cell r="J227">
            <v>0.70055970149253732</v>
          </cell>
          <cell r="K227">
            <v>0.74766791044776126</v>
          </cell>
          <cell r="L227">
            <v>0.78311567164179108</v>
          </cell>
          <cell r="M227">
            <v>0.82369402985074636</v>
          </cell>
          <cell r="N227">
            <v>0.8552549751243782</v>
          </cell>
          <cell r="O227">
            <v>0.88355099502487566</v>
          </cell>
          <cell r="P227">
            <v>0.90065298507462688</v>
          </cell>
          <cell r="Q227">
            <v>0.91635572139303489</v>
          </cell>
          <cell r="R227">
            <v>0.94231965174129362</v>
          </cell>
          <cell r="S227">
            <v>0.96470771144278611</v>
          </cell>
          <cell r="T227">
            <v>0.97854477611940305</v>
          </cell>
          <cell r="U227">
            <v>0.98880597014925375</v>
          </cell>
          <cell r="V227">
            <v>0.99502487562189057</v>
          </cell>
          <cell r="W227">
            <v>1</v>
          </cell>
          <cell r="Y227">
            <v>3.3976536007021435E-3</v>
          </cell>
        </row>
        <row r="228">
          <cell r="D228" t="str">
            <v>18, 25 e 28</v>
          </cell>
          <cell r="E228" t="str">
            <v>AFB</v>
          </cell>
          <cell r="F228">
            <v>3.0614476273780895E-2</v>
          </cell>
          <cell r="G228">
            <v>0.20737663094977773</v>
          </cell>
          <cell r="H228">
            <v>0.43858881842699915</v>
          </cell>
          <cell r="I228">
            <v>0.56877323420074366</v>
          </cell>
          <cell r="J228">
            <v>0.63656243166411564</v>
          </cell>
          <cell r="K228">
            <v>0.68510824404111104</v>
          </cell>
          <cell r="L228">
            <v>0.72898899336686362</v>
          </cell>
          <cell r="M228">
            <v>0.77724323930315642</v>
          </cell>
          <cell r="N228">
            <v>0.81893724032363902</v>
          </cell>
          <cell r="O228">
            <v>0.84911436693636588</v>
          </cell>
          <cell r="P228">
            <v>0.87360594795539059</v>
          </cell>
          <cell r="Q228">
            <v>0.89868066185582063</v>
          </cell>
          <cell r="R228">
            <v>0.93323128507908759</v>
          </cell>
          <cell r="S228">
            <v>0.96078431372549045</v>
          </cell>
          <cell r="T228">
            <v>0.97609155186238095</v>
          </cell>
          <cell r="U228">
            <v>0.98775420949048798</v>
          </cell>
          <cell r="V228">
            <v>0.9947518040673522</v>
          </cell>
          <cell r="W228">
            <v>1.0000000000000004</v>
          </cell>
          <cell r="Y228">
            <v>4.1208028467975321E-3</v>
          </cell>
        </row>
        <row r="229">
          <cell r="D229" t="str">
            <v>18, 25 e 28</v>
          </cell>
          <cell r="E229" t="str">
            <v>CNT</v>
          </cell>
          <cell r="F229">
            <v>6.6030814380044029E-3</v>
          </cell>
          <cell r="G229">
            <v>0.13027984487999164</v>
          </cell>
          <cell r="H229">
            <v>0.3575096950005241</v>
          </cell>
          <cell r="I229">
            <v>0.53233413688292641</v>
          </cell>
          <cell r="J229">
            <v>0.61660203332983976</v>
          </cell>
          <cell r="K229">
            <v>0.67540090137302178</v>
          </cell>
          <cell r="L229">
            <v>0.72654857981343679</v>
          </cell>
          <cell r="M229">
            <v>0.77580966355727921</v>
          </cell>
          <cell r="N229">
            <v>0.81983020647730853</v>
          </cell>
          <cell r="O229">
            <v>0.84886280264123271</v>
          </cell>
          <cell r="P229">
            <v>0.87548475002620285</v>
          </cell>
          <cell r="Q229">
            <v>0.89697096740383619</v>
          </cell>
          <cell r="R229">
            <v>0.93700869929776764</v>
          </cell>
          <cell r="S229">
            <v>0.96761345770883567</v>
          </cell>
          <cell r="T229">
            <v>0.98165810711665458</v>
          </cell>
          <cell r="U229">
            <v>0.99067183733361297</v>
          </cell>
          <cell r="V229">
            <v>0.99664605387275984</v>
          </cell>
          <cell r="W229">
            <v>1.0000000000000002</v>
          </cell>
          <cell r="Y229">
            <v>4.0662796893538326E-3</v>
          </cell>
        </row>
        <row r="230">
          <cell r="D230" t="str">
            <v>18, 25 e 28</v>
          </cell>
          <cell r="E230" t="str">
            <v>CLG</v>
          </cell>
          <cell r="F230">
            <v>1.5737899633772149E-2</v>
          </cell>
          <cell r="G230">
            <v>0.18054043353459368</v>
          </cell>
          <cell r="H230">
            <v>0.40492922894189842</v>
          </cell>
          <cell r="I230">
            <v>0.54558052063743445</v>
          </cell>
          <cell r="J230">
            <v>0.61862813025833918</v>
          </cell>
          <cell r="K230">
            <v>0.67504701573789971</v>
          </cell>
          <cell r="L230">
            <v>0.72028110462238948</v>
          </cell>
          <cell r="M230">
            <v>0.77016727704642196</v>
          </cell>
          <cell r="N230">
            <v>0.81550034643175306</v>
          </cell>
          <cell r="O230">
            <v>0.85202415124220543</v>
          </cell>
          <cell r="P230">
            <v>0.87073146590121764</v>
          </cell>
          <cell r="Q230">
            <v>0.89636741561912325</v>
          </cell>
          <cell r="R230">
            <v>0.93595961595565691</v>
          </cell>
          <cell r="S230">
            <v>0.96505988320300917</v>
          </cell>
          <cell r="T230">
            <v>0.97693754330396931</v>
          </cell>
          <cell r="U230">
            <v>0.98624171038305475</v>
          </cell>
          <cell r="V230">
            <v>0.99386320894783753</v>
          </cell>
          <cell r="W230">
            <v>1.0000000000000002</v>
          </cell>
          <cell r="Y230">
            <v>6.1238114728871407E-3</v>
          </cell>
        </row>
        <row r="231">
          <cell r="D231" t="str">
            <v>18, 25 e 28</v>
          </cell>
          <cell r="E231" t="str">
            <v>IRJ</v>
          </cell>
          <cell r="F231">
            <v>1.8419975440032745E-2</v>
          </cell>
          <cell r="G231">
            <v>0.14519618735746445</v>
          </cell>
          <cell r="H231">
            <v>0.33886907198409444</v>
          </cell>
          <cell r="I231">
            <v>0.48546868604175186</v>
          </cell>
          <cell r="J231">
            <v>0.56289105900239744</v>
          </cell>
          <cell r="K231">
            <v>0.61692298695982684</v>
          </cell>
          <cell r="L231">
            <v>0.6679141570668381</v>
          </cell>
          <cell r="M231">
            <v>0.72802760072510364</v>
          </cell>
          <cell r="N231">
            <v>0.7766212502192853</v>
          </cell>
          <cell r="O231">
            <v>0.81568329337465628</v>
          </cell>
          <cell r="P231">
            <v>0.84117887842816197</v>
          </cell>
          <cell r="Q231">
            <v>0.86889655575697311</v>
          </cell>
          <cell r="R231">
            <v>0.91602830243845368</v>
          </cell>
          <cell r="S231">
            <v>0.95140635050581812</v>
          </cell>
          <cell r="T231">
            <v>0.9688907081457222</v>
          </cell>
          <cell r="U231">
            <v>0.98087831120987046</v>
          </cell>
          <cell r="V231">
            <v>0.99076077422372932</v>
          </cell>
          <cell r="W231">
            <v>0.99999999999999967</v>
          </cell>
          <cell r="Y231">
            <v>1.2706765324247544E-2</v>
          </cell>
        </row>
        <row r="232">
          <cell r="D232" t="str">
            <v>06, 12, 18, 20 e 25</v>
          </cell>
          <cell r="E232" t="str">
            <v>VCV</v>
          </cell>
          <cell r="F232">
            <v>1.3086068944888955E-2</v>
          </cell>
          <cell r="G232">
            <v>0.11899598693885689</v>
          </cell>
          <cell r="H232">
            <v>0.28512674792492332</v>
          </cell>
          <cell r="I232">
            <v>0.43799695904683561</v>
          </cell>
          <cell r="J232">
            <v>0.5235175353323861</v>
          </cell>
          <cell r="K232">
            <v>0.58443630200154528</v>
          </cell>
          <cell r="L232">
            <v>0.6324185547994714</v>
          </cell>
          <cell r="M232">
            <v>0.69014681323063864</v>
          </cell>
          <cell r="N232">
            <v>0.74914628978788089</v>
          </cell>
          <cell r="O232">
            <v>0.79488521648096899</v>
          </cell>
          <cell r="P232">
            <v>0.82479623121214374</v>
          </cell>
          <cell r="Q232">
            <v>0.85141703432288929</v>
          </cell>
          <cell r="R232">
            <v>0.89845210498766159</v>
          </cell>
          <cell r="S232">
            <v>0.94683317131533673</v>
          </cell>
          <cell r="T232">
            <v>0.96924150651810848</v>
          </cell>
          <cell r="U232">
            <v>0.98167950347715527</v>
          </cell>
          <cell r="V232">
            <v>0.99184924848575473</v>
          </cell>
          <cell r="W232">
            <v>0.99999999999999989</v>
          </cell>
          <cell r="Y232">
            <v>2.3025416352461029E-2</v>
          </cell>
        </row>
        <row r="233">
          <cell r="D233" t="str">
            <v>14, 19 e 26</v>
          </cell>
          <cell r="E233" t="str">
            <v>TCL</v>
          </cell>
          <cell r="F233">
            <v>2.3130451827893757E-2</v>
          </cell>
          <cell r="G233">
            <v>0.15328824855434675</v>
          </cell>
          <cell r="H233">
            <v>0.3253944918161325</v>
          </cell>
          <cell r="I233">
            <v>0.45084778986572571</v>
          </cell>
          <cell r="J233">
            <v>0.51965108301479956</v>
          </cell>
          <cell r="K233">
            <v>0.57532098402430654</v>
          </cell>
          <cell r="L233">
            <v>0.61805351367244921</v>
          </cell>
          <cell r="M233">
            <v>0.66960697833970395</v>
          </cell>
          <cell r="N233">
            <v>0.70998725864941681</v>
          </cell>
          <cell r="O233">
            <v>0.74331079094384001</v>
          </cell>
          <cell r="P233">
            <v>0.77114574144859349</v>
          </cell>
          <cell r="Q233">
            <v>0.80054885817896693</v>
          </cell>
          <cell r="R233">
            <v>0.86758796432421836</v>
          </cell>
          <cell r="S233">
            <v>0.91835734587866313</v>
          </cell>
          <cell r="T233">
            <v>0.95266098206409877</v>
          </cell>
          <cell r="U233">
            <v>0.97206703910614523</v>
          </cell>
          <cell r="V233">
            <v>0.9882387533078506</v>
          </cell>
          <cell r="W233">
            <v>1</v>
          </cell>
          <cell r="Y233">
            <v>4.8798225912111449E-3</v>
          </cell>
        </row>
        <row r="234">
          <cell r="D234" t="str">
            <v>05, 12, 20 e 28</v>
          </cell>
          <cell r="E234" t="str">
            <v>ERN</v>
          </cell>
          <cell r="F234">
            <v>1.5440666204024983E-2</v>
          </cell>
          <cell r="G234">
            <v>0.14197316678232708</v>
          </cell>
          <cell r="H234">
            <v>0.36086051353226922</v>
          </cell>
          <cell r="I234">
            <v>0.51717557251908397</v>
          </cell>
          <cell r="J234">
            <v>0.59790654637982876</v>
          </cell>
          <cell r="K234">
            <v>0.64914411288457086</v>
          </cell>
          <cell r="L234">
            <v>0.68789035392088826</v>
          </cell>
          <cell r="M234">
            <v>0.73814480684709693</v>
          </cell>
          <cell r="N234">
            <v>0.78730048577376821</v>
          </cell>
          <cell r="O234">
            <v>0.8271455008096229</v>
          </cell>
          <cell r="P234">
            <v>0.85050890585241723</v>
          </cell>
          <cell r="Q234">
            <v>0.87526023594725877</v>
          </cell>
          <cell r="R234">
            <v>0.9199629886652787</v>
          </cell>
          <cell r="S234">
            <v>0.95281054823039557</v>
          </cell>
          <cell r="T234">
            <v>0.97495951885264864</v>
          </cell>
          <cell r="U234">
            <v>0.98664122137404586</v>
          </cell>
          <cell r="V234">
            <v>0.99392782789729361</v>
          </cell>
          <cell r="W234">
            <v>1</v>
          </cell>
          <cell r="Y234">
            <v>1.2405453138374465E-2</v>
          </cell>
        </row>
        <row r="235">
          <cell r="D235" t="str">
            <v>05, 10, 17 e 26</v>
          </cell>
          <cell r="E235" t="str">
            <v>INH</v>
          </cell>
          <cell r="F235">
            <v>8.8800629472816518E-3</v>
          </cell>
          <cell r="G235">
            <v>0.1194312263479336</v>
          </cell>
          <cell r="H235">
            <v>0.31810858406084902</v>
          </cell>
          <cell r="I235">
            <v>0.47446513544906138</v>
          </cell>
          <cell r="J235">
            <v>0.55994979204915873</v>
          </cell>
          <cell r="K235">
            <v>0.61418561954363216</v>
          </cell>
          <cell r="L235">
            <v>0.65796770204953348</v>
          </cell>
          <cell r="M235">
            <v>0.70411030761737037</v>
          </cell>
          <cell r="N235">
            <v>0.74963468095470032</v>
          </cell>
          <cell r="O235">
            <v>0.79161826969912685</v>
          </cell>
          <cell r="P235">
            <v>0.82022556109258482</v>
          </cell>
          <cell r="Q235">
            <v>0.84371838585184888</v>
          </cell>
          <cell r="R235">
            <v>0.90514818839222133</v>
          </cell>
          <cell r="S235">
            <v>0.95157180861028867</v>
          </cell>
          <cell r="T235">
            <v>0.97439019820899975</v>
          </cell>
          <cell r="U235">
            <v>0.9846753344074336</v>
          </cell>
          <cell r="V235">
            <v>0.99344299149462312</v>
          </cell>
          <cell r="W235">
            <v>0.99999999999999989</v>
          </cell>
          <cell r="Y235">
            <v>1.2764636394867612E-2</v>
          </cell>
        </row>
        <row r="236">
          <cell r="D236" t="str">
            <v>14 e 17</v>
          </cell>
          <cell r="E236" t="str">
            <v>DCT</v>
          </cell>
          <cell r="F236">
            <v>2.3789133123988961E-3</v>
          </cell>
          <cell r="G236">
            <v>4.301075268817204E-2</v>
          </cell>
          <cell r="H236">
            <v>0.13902369397659148</v>
          </cell>
          <cell r="I236">
            <v>0.23655913978494622</v>
          </cell>
          <cell r="J236">
            <v>0.29831572937482154</v>
          </cell>
          <cell r="K236">
            <v>0.34503758683033586</v>
          </cell>
          <cell r="L236">
            <v>0.39099819202588254</v>
          </cell>
          <cell r="M236">
            <v>0.44714054619849647</v>
          </cell>
          <cell r="N236">
            <v>0.50889713578837181</v>
          </cell>
          <cell r="O236">
            <v>0.56247026358359498</v>
          </cell>
          <cell r="P236">
            <v>0.61290322580645162</v>
          </cell>
          <cell r="Q236">
            <v>0.6715196498239604</v>
          </cell>
          <cell r="R236">
            <v>0.75383005043296225</v>
          </cell>
          <cell r="S236">
            <v>0.82928918070225521</v>
          </cell>
          <cell r="T236">
            <v>0.87686744695023311</v>
          </cell>
          <cell r="U236">
            <v>0.92682462651060993</v>
          </cell>
          <cell r="V236">
            <v>0.95832143876677134</v>
          </cell>
          <cell r="W236">
            <v>1</v>
          </cell>
          <cell r="Y236">
            <v>1.5078522673048491E-2</v>
          </cell>
        </row>
        <row r="237">
          <cell r="D237" t="str">
            <v>07, 10, 19 e 31</v>
          </cell>
          <cell r="E237" t="str">
            <v>MGR</v>
          </cell>
          <cell r="F237">
            <v>1.1415301882180396E-2</v>
          </cell>
          <cell r="G237">
            <v>8.4783671473967259E-2</v>
          </cell>
          <cell r="H237">
            <v>0.22646052309948669</v>
          </cell>
          <cell r="I237">
            <v>0.36872402835492546</v>
          </cell>
          <cell r="J237">
            <v>0.46225861647518945</v>
          </cell>
          <cell r="K237">
            <v>0.51951845514544126</v>
          </cell>
          <cell r="L237">
            <v>0.56586409190906872</v>
          </cell>
          <cell r="M237">
            <v>0.61979956000977765</v>
          </cell>
          <cell r="N237">
            <v>0.67314837448056719</v>
          </cell>
          <cell r="O237">
            <v>0.7219872891713518</v>
          </cell>
          <cell r="P237">
            <v>0.75454656563187494</v>
          </cell>
          <cell r="Q237">
            <v>0.78970911757516504</v>
          </cell>
          <cell r="R237">
            <v>0.8632608164263017</v>
          </cell>
          <cell r="S237">
            <v>0.92001955512099742</v>
          </cell>
          <cell r="T237">
            <v>0.95015888535810322</v>
          </cell>
          <cell r="U237">
            <v>0.96918846247861168</v>
          </cell>
          <cell r="V237">
            <v>0.98477144952334406</v>
          </cell>
          <cell r="W237">
            <v>1.0000000000000002</v>
          </cell>
          <cell r="Y237">
            <v>1.9566161149313723E-2</v>
          </cell>
        </row>
        <row r="238">
          <cell r="D238" t="str">
            <v>04, 11,13, 24  e 27</v>
          </cell>
          <cell r="E238" t="str">
            <v>TRG</v>
          </cell>
          <cell r="F238">
            <v>2.1207640724644175E-3</v>
          </cell>
          <cell r="G238">
            <v>2.5120599787923595E-2</v>
          </cell>
          <cell r="H238">
            <v>7.3211165374792789E-2</v>
          </cell>
          <cell r="I238">
            <v>0.12942634825335664</v>
          </cell>
          <cell r="J238">
            <v>0.18265453948056218</v>
          </cell>
          <cell r="K238">
            <v>0.23223860089311055</v>
          </cell>
          <cell r="L238">
            <v>0.28594471078453343</v>
          </cell>
          <cell r="M238">
            <v>0.35106112878414514</v>
          </cell>
          <cell r="N238">
            <v>0.41062174231223036</v>
          </cell>
          <cell r="O238">
            <v>0.46821094135041907</v>
          </cell>
          <cell r="P238">
            <v>0.51767552309691311</v>
          </cell>
          <cell r="Q238">
            <v>0.59533730603222978</v>
          </cell>
          <cell r="R238">
            <v>0.74624012425885289</v>
          </cell>
          <cell r="S238">
            <v>0.86984183879206078</v>
          </cell>
          <cell r="T238">
            <v>0.92534014367429862</v>
          </cell>
          <cell r="U238">
            <v>0.95628537718237094</v>
          </cell>
          <cell r="V238">
            <v>0.98717087085741617</v>
          </cell>
          <cell r="W238">
            <v>1.0000000000000002</v>
          </cell>
          <cell r="Y238">
            <v>9.6071238235732014E-3</v>
          </cell>
        </row>
        <row r="239">
          <cell r="D239" t="str">
            <v>04, 13 e 17</v>
          </cell>
          <cell r="E239" t="str">
            <v>MRC</v>
          </cell>
          <cell r="F239">
            <v>5.0287055273854915E-4</v>
          </cell>
          <cell r="G239">
            <v>9.0935758286887648E-3</v>
          </cell>
          <cell r="H239">
            <v>3.222562125466203E-2</v>
          </cell>
          <cell r="I239">
            <v>6.7845618740309255E-2</v>
          </cell>
          <cell r="J239">
            <v>0.11092486275824498</v>
          </cell>
          <cell r="K239">
            <v>0.16079285923815109</v>
          </cell>
          <cell r="L239">
            <v>0.21845534928550472</v>
          </cell>
          <cell r="M239">
            <v>0.30235091983405271</v>
          </cell>
          <cell r="N239">
            <v>0.35020743410300464</v>
          </cell>
          <cell r="O239">
            <v>0.39529816033189458</v>
          </cell>
          <cell r="P239">
            <v>0.44835100364581149</v>
          </cell>
          <cell r="Q239">
            <v>0.52428445710933236</v>
          </cell>
          <cell r="R239">
            <v>0.6287139085613711</v>
          </cell>
          <cell r="S239">
            <v>0.72492980765201354</v>
          </cell>
          <cell r="T239">
            <v>0.78862674433222979</v>
          </cell>
          <cell r="U239">
            <v>0.85056363407786106</v>
          </cell>
          <cell r="V239">
            <v>0.9368059338725222</v>
          </cell>
          <cell r="W239">
            <v>0.99999999999999989</v>
          </cell>
          <cell r="Y239">
            <v>1.1413036018236945E-2</v>
          </cell>
        </row>
        <row r="240">
          <cell r="D240" t="str">
            <v>06, 14, 21, 24 e 27</v>
          </cell>
          <cell r="E240" t="str">
            <v>SCR</v>
          </cell>
          <cell r="F240">
            <v>1.3158459316046167E-3</v>
          </cell>
          <cell r="G240">
            <v>1.5032109501265784E-2</v>
          </cell>
          <cell r="H240">
            <v>4.0805526552912731E-2</v>
          </cell>
          <cell r="I240">
            <v>7.1470457828568146E-2</v>
          </cell>
          <cell r="J240">
            <v>9.8216456655748935E-2</v>
          </cell>
          <cell r="K240">
            <v>0.12504827152194742</v>
          </cell>
          <cell r="L240">
            <v>0.16377991046526591</v>
          </cell>
          <cell r="M240">
            <v>0.2145830055637398</v>
          </cell>
          <cell r="N240">
            <v>0.25217043065348904</v>
          </cell>
          <cell r="O240">
            <v>0.294306105811176</v>
          </cell>
          <cell r="P240">
            <v>0.3526324069968676</v>
          </cell>
          <cell r="Q240">
            <v>0.43999313471687845</v>
          </cell>
          <cell r="R240">
            <v>0.59065749388560707</v>
          </cell>
          <cell r="S240">
            <v>0.73871876653746571</v>
          </cell>
          <cell r="T240">
            <v>0.83466109815924583</v>
          </cell>
          <cell r="U240">
            <v>0.89805054564698128</v>
          </cell>
          <cell r="V240">
            <v>0.95623382010097668</v>
          </cell>
          <cell r="W240">
            <v>0.99999999999999978</v>
          </cell>
          <cell r="Y240">
            <v>2.0063661047321941E-2</v>
          </cell>
        </row>
        <row r="242">
          <cell r="E242" t="str">
            <v>LINHA 2</v>
          </cell>
          <cell r="F242">
            <v>1.9305028620856535E-2</v>
          </cell>
          <cell r="G242">
            <v>0.13660178173352167</v>
          </cell>
          <cell r="H242">
            <v>0.30417529327103743</v>
          </cell>
          <cell r="I242">
            <v>0.43105991771139301</v>
          </cell>
          <cell r="J242">
            <v>0.50133156501767062</v>
          </cell>
          <cell r="K242">
            <v>0.55117683404608153</v>
          </cell>
          <cell r="L242">
            <v>0.59561682374341762</v>
          </cell>
          <cell r="M242">
            <v>0.64671574439661939</v>
          </cell>
          <cell r="N242">
            <v>0.69203439609882089</v>
          </cell>
          <cell r="O242">
            <v>0.73077474464011127</v>
          </cell>
          <cell r="P242">
            <v>0.76131659358222836</v>
          </cell>
          <cell r="Q242">
            <v>0.79709824386228423</v>
          </cell>
          <cell r="R242">
            <v>0.85983712381151889</v>
          </cell>
          <cell r="S242">
            <v>0.91397476732044858</v>
          </cell>
          <cell r="T242">
            <v>0.944148663981352</v>
          </cell>
          <cell r="U242">
            <v>0.96577259624113598</v>
          </cell>
          <cell r="V242">
            <v>0.98471972592179557</v>
          </cell>
          <cell r="W242">
            <v>0.99999999999999967</v>
          </cell>
          <cell r="Y242">
            <v>0.21081527090332963</v>
          </cell>
        </row>
        <row r="244">
          <cell r="E244" t="str">
            <v>SISTEMA</v>
          </cell>
          <cell r="F244">
            <v>5.1557384642749206E-3</v>
          </cell>
          <cell r="G244">
            <v>4.44334558494189E-2</v>
          </cell>
          <cell r="H244">
            <v>0.12028310719056662</v>
          </cell>
          <cell r="I244">
            <v>0.20425694812748107</v>
          </cell>
          <cell r="J244">
            <v>0.26500253700077775</v>
          </cell>
          <cell r="K244">
            <v>0.31399125917262449</v>
          </cell>
          <cell r="L244">
            <v>0.36484969519881033</v>
          </cell>
          <cell r="M244">
            <v>0.42581299408323303</v>
          </cell>
          <cell r="N244">
            <v>0.4870657439754183</v>
          </cell>
          <cell r="O244">
            <v>0.54676444039846483</v>
          </cell>
          <cell r="P244">
            <v>0.60416312046934684</v>
          </cell>
          <cell r="Q244">
            <v>0.66923612625975393</v>
          </cell>
          <cell r="R244">
            <v>0.77041015810424318</v>
          </cell>
          <cell r="S244">
            <v>0.87509997705722931</v>
          </cell>
          <cell r="T244">
            <v>0.93281910024642078</v>
          </cell>
          <cell r="U244">
            <v>0.96457692636413239</v>
          </cell>
          <cell r="V244">
            <v>0.98611696929490134</v>
          </cell>
          <cell r="W244">
            <v>1</v>
          </cell>
          <cell r="Y244">
            <v>0.96881705840200172</v>
          </cell>
        </row>
        <row r="256">
          <cell r="G256" t="str">
            <v>ENTRADAS HORÁRIAS ACUMULADAS DE PAGANTES POR ESTAÇÃO EM DIA ÚTIL  - MAIO/99 - APÓS NOVA CONFIGURAÇÃO DO SISTEMA COM AS INAUGURAÇÕES DE 7 NOVAS ESTAÇÕES NO PERÍODO DE JUL A SET/98.</v>
          </cell>
        </row>
        <row r="258">
          <cell r="G258" t="str">
            <v xml:space="preserve">( CAV, na Linha 1, no início de jul/98  e trecho PVN a IRJ, na Linha 2, no mês de set/98) </v>
          </cell>
        </row>
        <row r="260">
          <cell r="D260" t="str">
            <v>DIAS MAIO/99</v>
          </cell>
          <cell r="E260" t="str">
            <v>ESTAÇÃO</v>
          </cell>
          <cell r="F260" t="str">
            <v>=&gt; 6h</v>
          </cell>
          <cell r="G260" t="str">
            <v>7h</v>
          </cell>
          <cell r="H260" t="str">
            <v>8h</v>
          </cell>
          <cell r="I260" t="str">
            <v>9h</v>
          </cell>
          <cell r="J260" t="str">
            <v>10h</v>
          </cell>
          <cell r="K260" t="str">
            <v>11h</v>
          </cell>
          <cell r="L260" t="str">
            <v>12h</v>
          </cell>
          <cell r="M260" t="str">
            <v>13h</v>
          </cell>
          <cell r="N260" t="str">
            <v>14h</v>
          </cell>
          <cell r="O260" t="str">
            <v>15h</v>
          </cell>
          <cell r="P260" t="str">
            <v>16h</v>
          </cell>
          <cell r="Q260" t="str">
            <v>17h</v>
          </cell>
          <cell r="R260" t="str">
            <v>18h</v>
          </cell>
          <cell r="S260" t="str">
            <v>19h</v>
          </cell>
          <cell r="T260" t="str">
            <v>20h</v>
          </cell>
          <cell r="U260" t="str">
            <v>21h</v>
          </cell>
          <cell r="V260" t="str">
            <v>22h</v>
          </cell>
          <cell r="W260" t="str">
            <v>23h</v>
          </cell>
        </row>
        <row r="261">
          <cell r="D261" t="str">
            <v>03, 11, 18, 25 e 28</v>
          </cell>
          <cell r="E261" t="str">
            <v>SPN</v>
          </cell>
          <cell r="F261">
            <v>28.599999999999998</v>
          </cell>
          <cell r="G261">
            <v>698.6</v>
          </cell>
          <cell r="H261">
            <v>3666.6000000000004</v>
          </cell>
          <cell r="I261">
            <v>8082.4000000000015</v>
          </cell>
          <cell r="J261">
            <v>11030.800000000001</v>
          </cell>
          <cell r="K261">
            <v>12865.6</v>
          </cell>
          <cell r="L261">
            <v>14520.050000000001</v>
          </cell>
          <cell r="M261">
            <v>16419.650000000001</v>
          </cell>
          <cell r="N261">
            <v>18473.050000000003</v>
          </cell>
          <cell r="O261">
            <v>20428.250000000004</v>
          </cell>
          <cell r="P261">
            <v>22262.250000000004</v>
          </cell>
          <cell r="Q261">
            <v>24250.850000000002</v>
          </cell>
          <cell r="R261">
            <v>26617.250000000004</v>
          </cell>
          <cell r="S261">
            <v>28919.650000000005</v>
          </cell>
          <cell r="T261">
            <v>30549.850000000006</v>
          </cell>
          <cell r="U261">
            <v>31476.450000000004</v>
          </cell>
          <cell r="V261">
            <v>32058.250000000004</v>
          </cell>
          <cell r="W261">
            <v>32482.050000000003</v>
          </cell>
        </row>
        <row r="262">
          <cell r="D262" t="str">
            <v>03, 07, 12, 20 e 26</v>
          </cell>
          <cell r="E262" t="str">
            <v>SFX</v>
          </cell>
          <cell r="F262">
            <v>6.5</v>
          </cell>
          <cell r="G262">
            <v>203.3</v>
          </cell>
          <cell r="H262">
            <v>925.7</v>
          </cell>
          <cell r="I262">
            <v>2019.3</v>
          </cell>
          <cell r="J262">
            <v>2806.7</v>
          </cell>
          <cell r="K262">
            <v>3317.2999999999997</v>
          </cell>
          <cell r="L262">
            <v>3773.5999999999995</v>
          </cell>
          <cell r="M262">
            <v>4283.9999999999991</v>
          </cell>
          <cell r="N262">
            <v>4800.5999999999995</v>
          </cell>
          <cell r="O262">
            <v>5351.7999999999993</v>
          </cell>
          <cell r="P262">
            <v>5845.1999999999989</v>
          </cell>
          <cell r="Q262">
            <v>6331.3999999999987</v>
          </cell>
          <cell r="R262">
            <v>6976.1999999999989</v>
          </cell>
          <cell r="S262">
            <v>7518.7999999999993</v>
          </cell>
          <cell r="T262">
            <v>7860.9999999999991</v>
          </cell>
          <cell r="U262">
            <v>8081.7999999999993</v>
          </cell>
          <cell r="V262">
            <v>8229.7999999999993</v>
          </cell>
          <cell r="W262">
            <v>8348.7999999999993</v>
          </cell>
        </row>
        <row r="263">
          <cell r="D263" t="str">
            <v>13/04 e 07/06/99</v>
          </cell>
          <cell r="E263" t="str">
            <v>AFP</v>
          </cell>
          <cell r="F263">
            <v>4.5</v>
          </cell>
          <cell r="G263">
            <v>175</v>
          </cell>
          <cell r="H263">
            <v>909.5</v>
          </cell>
          <cell r="I263">
            <v>2006.5</v>
          </cell>
          <cell r="J263">
            <v>2849.5</v>
          </cell>
          <cell r="K263">
            <v>3416</v>
          </cell>
          <cell r="L263">
            <v>4004</v>
          </cell>
          <cell r="M263">
            <v>4610.5</v>
          </cell>
          <cell r="N263">
            <v>5277</v>
          </cell>
          <cell r="O263">
            <v>5906.5</v>
          </cell>
          <cell r="P263">
            <v>6454</v>
          </cell>
          <cell r="Q263">
            <v>6948</v>
          </cell>
          <cell r="R263">
            <v>7736</v>
          </cell>
          <cell r="S263">
            <v>8415</v>
          </cell>
          <cell r="T263">
            <v>8770</v>
          </cell>
          <cell r="U263">
            <v>8982.5</v>
          </cell>
          <cell r="V263">
            <v>9187.5</v>
          </cell>
          <cell r="W263">
            <v>9335.5</v>
          </cell>
        </row>
        <row r="264">
          <cell r="D264" t="str">
            <v>12, 21, 24 e 31</v>
          </cell>
          <cell r="E264" t="str">
            <v>ESA</v>
          </cell>
          <cell r="F264">
            <v>11.833333333333334</v>
          </cell>
          <cell r="G264">
            <v>157.83333333333331</v>
          </cell>
          <cell r="H264">
            <v>477.83333333333331</v>
          </cell>
          <cell r="I264">
            <v>907.33333333333326</v>
          </cell>
          <cell r="J264">
            <v>1383.5</v>
          </cell>
          <cell r="K264">
            <v>1873.75</v>
          </cell>
          <cell r="L264">
            <v>2432.4166666666665</v>
          </cell>
          <cell r="M264">
            <v>3128.6666666666665</v>
          </cell>
          <cell r="N264">
            <v>3796.9166666666665</v>
          </cell>
          <cell r="O264">
            <v>4497</v>
          </cell>
          <cell r="P264">
            <v>5205.5</v>
          </cell>
          <cell r="Q264">
            <v>5916.583333333333</v>
          </cell>
          <cell r="R264">
            <v>6924.4166666666661</v>
          </cell>
          <cell r="S264">
            <v>8098.4166666666661</v>
          </cell>
          <cell r="T264">
            <v>8655.4166666666661</v>
          </cell>
          <cell r="U264">
            <v>8962.4166666666661</v>
          </cell>
          <cell r="V264">
            <v>9102.4166666666661</v>
          </cell>
          <cell r="W264">
            <v>9217.4166666666661</v>
          </cell>
        </row>
        <row r="265">
          <cell r="D265" t="str">
            <v>05, 14 e 20</v>
          </cell>
          <cell r="E265" t="str">
            <v>POZ</v>
          </cell>
          <cell r="F265">
            <v>2.3333333333333335</v>
          </cell>
          <cell r="G265">
            <v>133.00000000000003</v>
          </cell>
          <cell r="H265">
            <v>539</v>
          </cell>
          <cell r="I265">
            <v>1151</v>
          </cell>
          <cell r="J265">
            <v>1617</v>
          </cell>
          <cell r="K265">
            <v>2021.3333333333333</v>
          </cell>
          <cell r="L265">
            <v>2386.6666666666665</v>
          </cell>
          <cell r="M265">
            <v>2898.6666666666665</v>
          </cell>
          <cell r="N265">
            <v>3303</v>
          </cell>
          <cell r="O265">
            <v>3685.6666666666665</v>
          </cell>
          <cell r="P265">
            <v>4037.6666666666665</v>
          </cell>
          <cell r="Q265">
            <v>4338</v>
          </cell>
          <cell r="R265">
            <v>4888.333333333333</v>
          </cell>
          <cell r="S265">
            <v>5318</v>
          </cell>
          <cell r="T265">
            <v>5531.333333333333</v>
          </cell>
          <cell r="U265">
            <v>5655.333333333333</v>
          </cell>
          <cell r="V265">
            <v>5732.333333333333</v>
          </cell>
          <cell r="W265">
            <v>5792.6666666666661</v>
          </cell>
        </row>
        <row r="266">
          <cell r="D266" t="str">
            <v>11 e 19</v>
          </cell>
          <cell r="E266" t="str">
            <v>CTR</v>
          </cell>
          <cell r="F266">
            <v>55</v>
          </cell>
          <cell r="G266">
            <v>1029</v>
          </cell>
          <cell r="H266">
            <v>3142</v>
          </cell>
          <cell r="I266">
            <v>5780.5</v>
          </cell>
          <cell r="J266">
            <v>7450.5</v>
          </cell>
          <cell r="K266">
            <v>8399.5</v>
          </cell>
          <cell r="L266">
            <v>9303.5</v>
          </cell>
          <cell r="M266">
            <v>10269</v>
          </cell>
          <cell r="N266">
            <v>11143.5</v>
          </cell>
          <cell r="O266">
            <v>11948</v>
          </cell>
          <cell r="P266">
            <v>12615</v>
          </cell>
          <cell r="Q266">
            <v>13190</v>
          </cell>
          <cell r="R266">
            <v>14136</v>
          </cell>
          <cell r="S266">
            <v>14938.5</v>
          </cell>
          <cell r="T266">
            <v>15301</v>
          </cell>
          <cell r="U266">
            <v>15508.5</v>
          </cell>
          <cell r="V266">
            <v>15687</v>
          </cell>
          <cell r="W266">
            <v>15789.5</v>
          </cell>
        </row>
        <row r="267">
          <cell r="D267" t="str">
            <v>05, 12 e 24</v>
          </cell>
          <cell r="E267" t="str">
            <v>PVG</v>
          </cell>
          <cell r="F267">
            <v>3</v>
          </cell>
          <cell r="G267">
            <v>58.333333333333329</v>
          </cell>
          <cell r="H267">
            <v>195.66666666666669</v>
          </cell>
          <cell r="I267">
            <v>393</v>
          </cell>
          <cell r="J267">
            <v>661.66666666666663</v>
          </cell>
          <cell r="K267">
            <v>1027.6666666666665</v>
          </cell>
          <cell r="L267">
            <v>1442.6666666666665</v>
          </cell>
          <cell r="M267">
            <v>2011.6666666666665</v>
          </cell>
          <cell r="N267">
            <v>2545.333333333333</v>
          </cell>
          <cell r="O267">
            <v>3048.333333333333</v>
          </cell>
          <cell r="P267">
            <v>3520.6666666666665</v>
          </cell>
          <cell r="Q267">
            <v>4058.6666666666665</v>
          </cell>
          <cell r="R267">
            <v>5036</v>
          </cell>
          <cell r="S267">
            <v>5990</v>
          </cell>
          <cell r="T267">
            <v>6468.333333333333</v>
          </cell>
          <cell r="U267">
            <v>6741.333333333333</v>
          </cell>
          <cell r="V267">
            <v>7094.333333333333</v>
          </cell>
          <cell r="W267">
            <v>7177.6666666666661</v>
          </cell>
        </row>
        <row r="268">
          <cell r="D268" t="str">
            <v>13,17 e 27</v>
          </cell>
          <cell r="E268" t="str">
            <v>URG</v>
          </cell>
          <cell r="F268">
            <v>4</v>
          </cell>
          <cell r="G268">
            <v>123.16666666666666</v>
          </cell>
          <cell r="H268">
            <v>480.33333333333337</v>
          </cell>
          <cell r="I268">
            <v>982</v>
          </cell>
          <cell r="J268">
            <v>1730.3333333333335</v>
          </cell>
          <cell r="K268">
            <v>2754</v>
          </cell>
          <cell r="L268">
            <v>4212.333333333333</v>
          </cell>
          <cell r="M268">
            <v>6029.6666666666661</v>
          </cell>
          <cell r="N268">
            <v>8009</v>
          </cell>
          <cell r="O268">
            <v>10030.666666666668</v>
          </cell>
          <cell r="P268">
            <v>12128.666666666668</v>
          </cell>
          <cell r="Q268">
            <v>14550.333333333334</v>
          </cell>
          <cell r="R268">
            <v>18586.666666666668</v>
          </cell>
          <cell r="S268">
            <v>22822</v>
          </cell>
          <cell r="T268">
            <v>25021.666666666668</v>
          </cell>
          <cell r="U268">
            <v>26028.666666666668</v>
          </cell>
          <cell r="V268">
            <v>26679.666666666668</v>
          </cell>
          <cell r="W268">
            <v>27078</v>
          </cell>
        </row>
        <row r="269">
          <cell r="D269" t="str">
            <v>10 e 25</v>
          </cell>
          <cell r="E269" t="str">
            <v>CRC</v>
          </cell>
          <cell r="F269">
            <v>4</v>
          </cell>
          <cell r="G269">
            <v>89.5</v>
          </cell>
          <cell r="H269">
            <v>375.5</v>
          </cell>
          <cell r="I269">
            <v>818</v>
          </cell>
          <cell r="J269">
            <v>1562.5</v>
          </cell>
          <cell r="K269">
            <v>2749</v>
          </cell>
          <cell r="L269">
            <v>4493.5</v>
          </cell>
          <cell r="M269">
            <v>6659.5</v>
          </cell>
          <cell r="N269">
            <v>9192.5</v>
          </cell>
          <cell r="O269">
            <v>11694</v>
          </cell>
          <cell r="P269">
            <v>14290</v>
          </cell>
          <cell r="Q269">
            <v>17456.5</v>
          </cell>
          <cell r="R269">
            <v>22675</v>
          </cell>
          <cell r="S269">
            <v>29064.5</v>
          </cell>
          <cell r="T269">
            <v>32676.5</v>
          </cell>
          <cell r="U269">
            <v>34620.5</v>
          </cell>
          <cell r="V269">
            <v>35562.5</v>
          </cell>
          <cell r="W269">
            <v>35940.5</v>
          </cell>
        </row>
        <row r="270">
          <cell r="D270" t="str">
            <v>07, 20 e 28</v>
          </cell>
          <cell r="E270" t="str">
            <v>CNL</v>
          </cell>
          <cell r="F270">
            <v>7.6666666666666661</v>
          </cell>
          <cell r="G270">
            <v>71.333333333333343</v>
          </cell>
          <cell r="H270">
            <v>259.66666666666669</v>
          </cell>
          <cell r="I270">
            <v>562.66666666666674</v>
          </cell>
          <cell r="J270">
            <v>1062</v>
          </cell>
          <cell r="K270">
            <v>1811.3333333333333</v>
          </cell>
          <cell r="L270">
            <v>2902.666666666667</v>
          </cell>
          <cell r="M270">
            <v>4375.666666666667</v>
          </cell>
          <cell r="N270">
            <v>5896</v>
          </cell>
          <cell r="O270">
            <v>7577.333333333333</v>
          </cell>
          <cell r="P270">
            <v>9313.6666666666661</v>
          </cell>
          <cell r="Q270">
            <v>11362</v>
          </cell>
          <cell r="R270">
            <v>14589.666666666668</v>
          </cell>
          <cell r="S270">
            <v>18534</v>
          </cell>
          <cell r="T270">
            <v>20607.666666666668</v>
          </cell>
          <cell r="U270">
            <v>21692</v>
          </cell>
          <cell r="V270">
            <v>22442.666666666668</v>
          </cell>
          <cell r="W270">
            <v>22887</v>
          </cell>
        </row>
        <row r="271">
          <cell r="D271" t="str">
            <v>06, 14 e 28</v>
          </cell>
          <cell r="E271" t="str">
            <v>GLR</v>
          </cell>
          <cell r="F271">
            <v>13.666666666666666</v>
          </cell>
          <cell r="G271">
            <v>140.66666666666666</v>
          </cell>
          <cell r="H271">
            <v>512.33333333333337</v>
          </cell>
          <cell r="I271">
            <v>1122.3333333333335</v>
          </cell>
          <cell r="J271">
            <v>1681.3333333333335</v>
          </cell>
          <cell r="K271">
            <v>2136</v>
          </cell>
          <cell r="L271">
            <v>2576.6666666666665</v>
          </cell>
          <cell r="M271">
            <v>3136.333333333333</v>
          </cell>
          <cell r="N271">
            <v>3652.333333333333</v>
          </cell>
          <cell r="O271">
            <v>4186</v>
          </cell>
          <cell r="P271">
            <v>4731.666666666667</v>
          </cell>
          <cell r="Q271">
            <v>5269</v>
          </cell>
          <cell r="R271">
            <v>6066</v>
          </cell>
          <cell r="S271">
            <v>6829.333333333333</v>
          </cell>
          <cell r="T271">
            <v>7253.333333333333</v>
          </cell>
          <cell r="U271">
            <v>7510</v>
          </cell>
          <cell r="V271">
            <v>7648.333333333333</v>
          </cell>
          <cell r="W271">
            <v>7745.6666666666661</v>
          </cell>
        </row>
        <row r="272">
          <cell r="D272" t="str">
            <v>04,13 e 26</v>
          </cell>
          <cell r="E272" t="str">
            <v>CTT</v>
          </cell>
          <cell r="F272">
            <v>9</v>
          </cell>
          <cell r="G272">
            <v>159.66666666666666</v>
          </cell>
          <cell r="H272">
            <v>621.66666666666663</v>
          </cell>
          <cell r="I272">
            <v>1285.6666666666665</v>
          </cell>
          <cell r="J272">
            <v>1823.9999999999998</v>
          </cell>
          <cell r="K272">
            <v>2271</v>
          </cell>
          <cell r="L272">
            <v>2734.6666666666665</v>
          </cell>
          <cell r="M272">
            <v>3385.6666666666665</v>
          </cell>
          <cell r="N272">
            <v>3941</v>
          </cell>
          <cell r="O272">
            <v>4442.333333333333</v>
          </cell>
          <cell r="P272">
            <v>4929.6666666666661</v>
          </cell>
          <cell r="Q272">
            <v>5445.6666666666661</v>
          </cell>
          <cell r="R272">
            <v>6260.6666666666661</v>
          </cell>
          <cell r="S272">
            <v>6964.6666666666661</v>
          </cell>
          <cell r="T272">
            <v>7411.333333333333</v>
          </cell>
          <cell r="U272">
            <v>7668.6666666666661</v>
          </cell>
          <cell r="V272">
            <v>7856.333333333333</v>
          </cell>
          <cell r="W272">
            <v>7959</v>
          </cell>
        </row>
        <row r="273">
          <cell r="D273" t="str">
            <v>03,18 e 27</v>
          </cell>
          <cell r="E273" t="str">
            <v>LMC</v>
          </cell>
          <cell r="F273">
            <v>11</v>
          </cell>
          <cell r="G273">
            <v>204.33333333333331</v>
          </cell>
          <cell r="H273">
            <v>831.66666666666674</v>
          </cell>
          <cell r="I273">
            <v>1842.3333333333335</v>
          </cell>
          <cell r="J273">
            <v>2794</v>
          </cell>
          <cell r="K273">
            <v>3683.3333333333335</v>
          </cell>
          <cell r="L273">
            <v>4583.5</v>
          </cell>
          <cell r="M273">
            <v>5583.833333333333</v>
          </cell>
          <cell r="N273">
            <v>6708.1666666666661</v>
          </cell>
          <cell r="O273">
            <v>7862.5</v>
          </cell>
          <cell r="P273">
            <v>8985.1666666666661</v>
          </cell>
          <cell r="Q273">
            <v>10135.833333333332</v>
          </cell>
          <cell r="R273">
            <v>11748.499999999998</v>
          </cell>
          <cell r="S273">
            <v>13407.166666666664</v>
          </cell>
          <cell r="T273">
            <v>14374.83333333333</v>
          </cell>
          <cell r="U273">
            <v>14860.166666666664</v>
          </cell>
          <cell r="V273">
            <v>15152.166666666664</v>
          </cell>
          <cell r="W273">
            <v>15381.83333333333</v>
          </cell>
        </row>
        <row r="274">
          <cell r="D274" t="str">
            <v>06, 21 e 31</v>
          </cell>
          <cell r="E274" t="str">
            <v>FLA</v>
          </cell>
          <cell r="F274">
            <v>17.666666666666668</v>
          </cell>
          <cell r="G274">
            <v>254.16666666666663</v>
          </cell>
          <cell r="H274">
            <v>1013.8333333333333</v>
          </cell>
          <cell r="I274">
            <v>2128.833333333333</v>
          </cell>
          <cell r="J274">
            <v>3045.1666666666665</v>
          </cell>
          <cell r="K274">
            <v>3763.5</v>
          </cell>
          <cell r="L274">
            <v>4452.8333333333339</v>
          </cell>
          <cell r="M274">
            <v>5257.8333333333339</v>
          </cell>
          <cell r="N274">
            <v>6053.166666666667</v>
          </cell>
          <cell r="O274">
            <v>6853.5</v>
          </cell>
          <cell r="P274">
            <v>7671.5</v>
          </cell>
          <cell r="Q274">
            <v>8552.1666666666661</v>
          </cell>
          <cell r="R274">
            <v>9642.5</v>
          </cell>
          <cell r="S274">
            <v>10625.5</v>
          </cell>
          <cell r="T274">
            <v>11165.5</v>
          </cell>
          <cell r="U274">
            <v>11531.166666666666</v>
          </cell>
          <cell r="V274">
            <v>11821.5</v>
          </cell>
          <cell r="W274">
            <v>12040.833333333334</v>
          </cell>
        </row>
        <row r="275">
          <cell r="D275" t="str">
            <v>03,18 e 26</v>
          </cell>
          <cell r="E275" t="str">
            <v>BTF</v>
          </cell>
          <cell r="F275">
            <v>17.666666666666668</v>
          </cell>
          <cell r="G275">
            <v>386.33333333333331</v>
          </cell>
          <cell r="H275">
            <v>1672.9999999999998</v>
          </cell>
          <cell r="I275">
            <v>3959.666666666667</v>
          </cell>
          <cell r="J275">
            <v>5848</v>
          </cell>
          <cell r="K275">
            <v>7349.333333333333</v>
          </cell>
          <cell r="L275">
            <v>8816.8333333333321</v>
          </cell>
          <cell r="M275">
            <v>10654.499999999998</v>
          </cell>
          <cell r="N275">
            <v>12503.833333333332</v>
          </cell>
          <cell r="O275">
            <v>14332.833333333332</v>
          </cell>
          <cell r="P275">
            <v>16171.499999999998</v>
          </cell>
          <cell r="Q275">
            <v>18541.499999999996</v>
          </cell>
          <cell r="R275">
            <v>22291.833333333328</v>
          </cell>
          <cell r="S275">
            <v>26440.499999999996</v>
          </cell>
          <cell r="T275">
            <v>28496.833333333328</v>
          </cell>
          <cell r="U275">
            <v>29452.499999999996</v>
          </cell>
          <cell r="V275">
            <v>30059.833333333328</v>
          </cell>
          <cell r="W275">
            <v>30447.833333333328</v>
          </cell>
        </row>
        <row r="276">
          <cell r="D276" t="str">
            <v>18, 25 e 28</v>
          </cell>
          <cell r="E276" t="str">
            <v>CAV</v>
          </cell>
          <cell r="F276">
            <v>0</v>
          </cell>
          <cell r="G276">
            <v>269.33333333333331</v>
          </cell>
          <cell r="H276">
            <v>1070.6666666666665</v>
          </cell>
          <cell r="I276">
            <v>2398.6666666666665</v>
          </cell>
          <cell r="J276">
            <v>3436.6666666666665</v>
          </cell>
          <cell r="K276">
            <v>4284.6666666666661</v>
          </cell>
          <cell r="L276">
            <v>5126.6666666666661</v>
          </cell>
          <cell r="M276">
            <v>6065.9999999999991</v>
          </cell>
          <cell r="N276">
            <v>7064.3333333333321</v>
          </cell>
          <cell r="O276">
            <v>8107.3333333333321</v>
          </cell>
          <cell r="P276">
            <v>9260.3333333333321</v>
          </cell>
          <cell r="Q276">
            <v>10786.333333333332</v>
          </cell>
          <cell r="R276">
            <v>13013.999999999998</v>
          </cell>
          <cell r="S276">
            <v>15297.333333333332</v>
          </cell>
          <cell r="T276">
            <v>16651.333333333332</v>
          </cell>
          <cell r="U276">
            <v>17298.333333333332</v>
          </cell>
          <cell r="V276">
            <v>17691.333333333332</v>
          </cell>
          <cell r="W276">
            <v>17953</v>
          </cell>
        </row>
        <row r="278">
          <cell r="E278" t="str">
            <v>LINHA 1</v>
          </cell>
          <cell r="F278">
            <v>196.43333333333331</v>
          </cell>
          <cell r="G278">
            <v>4153.5666666666666</v>
          </cell>
          <cell r="H278">
            <v>16694.966666666667</v>
          </cell>
          <cell r="I278">
            <v>35440.199999999997</v>
          </cell>
          <cell r="J278">
            <v>50783.666666666664</v>
          </cell>
          <cell r="K278">
            <v>63723.316666666673</v>
          </cell>
          <cell r="L278">
            <v>77762.566666666666</v>
          </cell>
          <cell r="M278">
            <v>94771.15</v>
          </cell>
          <cell r="N278">
            <v>112359.73333333332</v>
          </cell>
          <cell r="O278">
            <v>129952.04999999999</v>
          </cell>
          <cell r="P278">
            <v>147422.45000000001</v>
          </cell>
          <cell r="Q278">
            <v>167132.83333333334</v>
          </cell>
          <cell r="R278">
            <v>197189.03333333333</v>
          </cell>
          <cell r="S278">
            <v>229183.36666666667</v>
          </cell>
          <cell r="T278">
            <v>246795.93333333338</v>
          </cell>
          <cell r="U278">
            <v>256070.33333333331</v>
          </cell>
          <cell r="V278">
            <v>262005.96666666665</v>
          </cell>
          <cell r="W278">
            <v>265577.26666666666</v>
          </cell>
        </row>
        <row r="280">
          <cell r="D280" t="str">
            <v>DIAS MAIO/99</v>
          </cell>
          <cell r="E280" t="str">
            <v>ESTAÇÃO</v>
          </cell>
          <cell r="F280" t="str">
            <v>=&gt; 6h</v>
          </cell>
          <cell r="G280" t="str">
            <v>7h</v>
          </cell>
          <cell r="H280" t="str">
            <v>8h</v>
          </cell>
          <cell r="I280" t="str">
            <v>9h</v>
          </cell>
          <cell r="J280" t="str">
            <v>10h</v>
          </cell>
          <cell r="K280" t="str">
            <v>11h</v>
          </cell>
          <cell r="L280" t="str">
            <v>12h</v>
          </cell>
          <cell r="M280" t="str">
            <v>13h</v>
          </cell>
          <cell r="N280" t="str">
            <v>14h</v>
          </cell>
          <cell r="O280" t="str">
            <v>15h</v>
          </cell>
          <cell r="P280" t="str">
            <v>16h</v>
          </cell>
          <cell r="Q280" t="str">
            <v>17h</v>
          </cell>
          <cell r="R280" t="str">
            <v>18h</v>
          </cell>
          <cell r="S280" t="str">
            <v>19h</v>
          </cell>
          <cell r="T280" t="str">
            <v>20h</v>
          </cell>
          <cell r="U280" t="str">
            <v>21h</v>
          </cell>
          <cell r="V280" t="str">
            <v>22h</v>
          </cell>
          <cell r="W280" t="str">
            <v>23h</v>
          </cell>
        </row>
        <row r="281">
          <cell r="D281" t="str">
            <v>18, 25 e 28</v>
          </cell>
          <cell r="E281" t="str">
            <v>PVN</v>
          </cell>
          <cell r="F281">
            <v>1169</v>
          </cell>
          <cell r="G281">
            <v>5010</v>
          </cell>
          <cell r="H281">
            <v>9973.3333333333339</v>
          </cell>
          <cell r="I281">
            <v>13178.333333333334</v>
          </cell>
          <cell r="J281">
            <v>14727</v>
          </cell>
          <cell r="K281">
            <v>15727.666666666666</v>
          </cell>
          <cell r="L281">
            <v>16572</v>
          </cell>
          <cell r="M281">
            <v>17400</v>
          </cell>
          <cell r="N281">
            <v>18126</v>
          </cell>
          <cell r="O281">
            <v>18705.666666666668</v>
          </cell>
          <cell r="P281">
            <v>19064.666666666668</v>
          </cell>
          <cell r="Q281">
            <v>19431.333333333336</v>
          </cell>
          <cell r="R281">
            <v>20102.000000000004</v>
          </cell>
          <cell r="S281">
            <v>20643.333333333336</v>
          </cell>
          <cell r="T281">
            <v>20894.666666666668</v>
          </cell>
          <cell r="U281">
            <v>21095.666666666668</v>
          </cell>
          <cell r="V281">
            <v>21231.333333333336</v>
          </cell>
          <cell r="W281">
            <v>21327.333333333336</v>
          </cell>
        </row>
        <row r="282">
          <cell r="D282" t="str">
            <v>18, 25 e 28</v>
          </cell>
          <cell r="E282" t="str">
            <v>ERP</v>
          </cell>
          <cell r="F282">
            <v>133.33333333333334</v>
          </cell>
          <cell r="G282">
            <v>599</v>
          </cell>
          <cell r="H282">
            <v>1055.6666666666665</v>
          </cell>
          <cell r="I282">
            <v>1367.333333333333</v>
          </cell>
          <cell r="J282">
            <v>1501.9999999999998</v>
          </cell>
          <cell r="K282">
            <v>1602.9999999999998</v>
          </cell>
          <cell r="L282">
            <v>1678.9999999999998</v>
          </cell>
          <cell r="M282">
            <v>1765.9999999999998</v>
          </cell>
          <cell r="N282">
            <v>1833.6666666666665</v>
          </cell>
          <cell r="O282">
            <v>1894.3333333333333</v>
          </cell>
          <cell r="P282">
            <v>1931</v>
          </cell>
          <cell r="Q282">
            <v>1964.6666666666667</v>
          </cell>
          <cell r="R282">
            <v>2020.3333333333335</v>
          </cell>
          <cell r="S282">
            <v>2068.3333333333335</v>
          </cell>
          <cell r="T282">
            <v>2098</v>
          </cell>
          <cell r="U282">
            <v>2120</v>
          </cell>
          <cell r="V282">
            <v>2133.3333333333335</v>
          </cell>
          <cell r="W282">
            <v>2144</v>
          </cell>
        </row>
        <row r="283">
          <cell r="D283" t="str">
            <v>18, 25 e 28</v>
          </cell>
          <cell r="E283" t="str">
            <v>AFB</v>
          </cell>
          <cell r="F283">
            <v>119.16666666666666</v>
          </cell>
          <cell r="G283">
            <v>474.16666666666663</v>
          </cell>
          <cell r="H283">
            <v>1002.8333333333333</v>
          </cell>
          <cell r="I283">
            <v>1300.5</v>
          </cell>
          <cell r="J283">
            <v>1455.5</v>
          </cell>
          <cell r="K283">
            <v>1566.5</v>
          </cell>
          <cell r="L283">
            <v>1666.8333333333333</v>
          </cell>
          <cell r="M283">
            <v>1777.1666666666665</v>
          </cell>
          <cell r="N283">
            <v>1872.4999999999998</v>
          </cell>
          <cell r="O283">
            <v>1941.4999999999998</v>
          </cell>
          <cell r="P283">
            <v>1997.4999999999998</v>
          </cell>
          <cell r="Q283">
            <v>2054.833333333333</v>
          </cell>
          <cell r="R283">
            <v>2133.833333333333</v>
          </cell>
          <cell r="S283">
            <v>2196.833333333333</v>
          </cell>
          <cell r="T283">
            <v>2231.833333333333</v>
          </cell>
          <cell r="U283">
            <v>2258.4999999999995</v>
          </cell>
          <cell r="V283">
            <v>2274.4999999999995</v>
          </cell>
          <cell r="W283">
            <v>2286.4999999999995</v>
          </cell>
        </row>
        <row r="284">
          <cell r="D284" t="str">
            <v>18, 25 e 28</v>
          </cell>
          <cell r="E284" t="str">
            <v>CNT</v>
          </cell>
          <cell r="F284">
            <v>52</v>
          </cell>
          <cell r="G284">
            <v>414.33333333333337</v>
          </cell>
          <cell r="H284">
            <v>1137</v>
          </cell>
          <cell r="I284">
            <v>1693</v>
          </cell>
          <cell r="J284">
            <v>1961</v>
          </cell>
          <cell r="K284">
            <v>2148</v>
          </cell>
          <cell r="L284">
            <v>2310.6666666666665</v>
          </cell>
          <cell r="M284">
            <v>2467.333333333333</v>
          </cell>
          <cell r="N284">
            <v>2607.333333333333</v>
          </cell>
          <cell r="O284">
            <v>2699.6666666666665</v>
          </cell>
          <cell r="P284">
            <v>2784.333333333333</v>
          </cell>
          <cell r="Q284">
            <v>2852.6666666666665</v>
          </cell>
          <cell r="R284">
            <v>2980</v>
          </cell>
          <cell r="S284">
            <v>3077.3333333333335</v>
          </cell>
          <cell r="T284">
            <v>3122</v>
          </cell>
          <cell r="U284">
            <v>3150.6666666666665</v>
          </cell>
          <cell r="V284">
            <v>3169.6666666666665</v>
          </cell>
          <cell r="W284">
            <v>3180.333333333333</v>
          </cell>
        </row>
        <row r="285">
          <cell r="D285" t="str">
            <v>18, 25 e 28</v>
          </cell>
          <cell r="E285" t="str">
            <v>CLG</v>
          </cell>
          <cell r="F285">
            <v>100.66666666666667</v>
          </cell>
          <cell r="G285">
            <v>608</v>
          </cell>
          <cell r="H285">
            <v>1363.6666666666665</v>
          </cell>
          <cell r="I285">
            <v>1837.333333333333</v>
          </cell>
          <cell r="J285">
            <v>2083.333333333333</v>
          </cell>
          <cell r="K285">
            <v>2273.333333333333</v>
          </cell>
          <cell r="L285">
            <v>2425.6666666666665</v>
          </cell>
          <cell r="M285">
            <v>2593.6666666666665</v>
          </cell>
          <cell r="N285">
            <v>2746.333333333333</v>
          </cell>
          <cell r="O285">
            <v>2869.333333333333</v>
          </cell>
          <cell r="P285">
            <v>2932.333333333333</v>
          </cell>
          <cell r="Q285">
            <v>3018.6666666666665</v>
          </cell>
          <cell r="R285">
            <v>3152</v>
          </cell>
          <cell r="S285">
            <v>3250</v>
          </cell>
          <cell r="T285">
            <v>3290</v>
          </cell>
          <cell r="U285">
            <v>3321.3333333333335</v>
          </cell>
          <cell r="V285">
            <v>3347</v>
          </cell>
          <cell r="W285">
            <v>3367.6666666666665</v>
          </cell>
        </row>
        <row r="286">
          <cell r="D286" t="str">
            <v>18, 25 e 28</v>
          </cell>
          <cell r="E286" t="str">
            <v>IRJ</v>
          </cell>
          <cell r="F286">
            <v>81.333333333333329</v>
          </cell>
          <cell r="G286">
            <v>827.66666666666663</v>
          </cell>
          <cell r="H286">
            <v>1931.6666666666665</v>
          </cell>
          <cell r="I286">
            <v>2767.333333333333</v>
          </cell>
          <cell r="J286">
            <v>3208.6666666666665</v>
          </cell>
          <cell r="K286">
            <v>3516.6666666666665</v>
          </cell>
          <cell r="L286">
            <v>3807.333333333333</v>
          </cell>
          <cell r="M286">
            <v>4150</v>
          </cell>
          <cell r="N286">
            <v>4427</v>
          </cell>
          <cell r="O286">
            <v>4649.666666666667</v>
          </cell>
          <cell r="P286">
            <v>4795</v>
          </cell>
          <cell r="Q286">
            <v>4953</v>
          </cell>
          <cell r="R286">
            <v>5221.666666666667</v>
          </cell>
          <cell r="S286">
            <v>5423.3333333333339</v>
          </cell>
          <cell r="T286">
            <v>5523.0000000000009</v>
          </cell>
          <cell r="U286">
            <v>5591.3333333333339</v>
          </cell>
          <cell r="V286">
            <v>5647.666666666667</v>
          </cell>
          <cell r="W286">
            <v>5700.3333333333339</v>
          </cell>
        </row>
        <row r="287">
          <cell r="D287" t="str">
            <v>06, 12, 18, 20 e 25</v>
          </cell>
          <cell r="E287" t="str">
            <v>VCV</v>
          </cell>
          <cell r="F287">
            <v>105</v>
          </cell>
          <cell r="G287">
            <v>954.8</v>
          </cell>
          <cell r="H287">
            <v>2287.8000000000002</v>
          </cell>
          <cell r="I287">
            <v>3514.4</v>
          </cell>
          <cell r="J287">
            <v>4200.6000000000004</v>
          </cell>
          <cell r="K287">
            <v>4689.4000000000005</v>
          </cell>
          <cell r="L287">
            <v>5074.4000000000005</v>
          </cell>
          <cell r="M287">
            <v>5537.6</v>
          </cell>
          <cell r="N287">
            <v>6011</v>
          </cell>
          <cell r="O287">
            <v>6378</v>
          </cell>
          <cell r="P287">
            <v>6618</v>
          </cell>
          <cell r="Q287">
            <v>6831.6</v>
          </cell>
          <cell r="R287">
            <v>7209</v>
          </cell>
          <cell r="S287">
            <v>7597.2</v>
          </cell>
          <cell r="T287">
            <v>7777</v>
          </cell>
          <cell r="U287">
            <v>7876.8</v>
          </cell>
          <cell r="V287">
            <v>7958.4000000000005</v>
          </cell>
          <cell r="W287">
            <v>8023.8</v>
          </cell>
        </row>
        <row r="288">
          <cell r="D288" t="str">
            <v>14, 19 e 26</v>
          </cell>
          <cell r="E288" t="str">
            <v>TCL</v>
          </cell>
          <cell r="F288">
            <v>39.333333333333336</v>
          </cell>
          <cell r="G288">
            <v>260.66666666666669</v>
          </cell>
          <cell r="H288">
            <v>553.33333333333337</v>
          </cell>
          <cell r="I288">
            <v>766.66666666666674</v>
          </cell>
          <cell r="J288">
            <v>883.66666666666674</v>
          </cell>
          <cell r="K288">
            <v>978.33333333333337</v>
          </cell>
          <cell r="L288">
            <v>1051</v>
          </cell>
          <cell r="M288">
            <v>1138.6666666666667</v>
          </cell>
          <cell r="N288">
            <v>1207.3333333333335</v>
          </cell>
          <cell r="O288">
            <v>1264.0000000000002</v>
          </cell>
          <cell r="P288">
            <v>1311.3333333333335</v>
          </cell>
          <cell r="Q288">
            <v>1361.3333333333335</v>
          </cell>
          <cell r="R288">
            <v>1475.3333333333335</v>
          </cell>
          <cell r="S288">
            <v>1561.6666666666667</v>
          </cell>
          <cell r="T288">
            <v>1620</v>
          </cell>
          <cell r="U288">
            <v>1653</v>
          </cell>
          <cell r="V288">
            <v>1680.5</v>
          </cell>
          <cell r="W288">
            <v>1700.5</v>
          </cell>
        </row>
        <row r="289">
          <cell r="D289" t="str">
            <v>05, 12, 20 e 28</v>
          </cell>
          <cell r="E289" t="str">
            <v>ERN</v>
          </cell>
          <cell r="F289">
            <v>66.75</v>
          </cell>
          <cell r="G289">
            <v>613.75</v>
          </cell>
          <cell r="H289">
            <v>1560</v>
          </cell>
          <cell r="I289">
            <v>2235.75</v>
          </cell>
          <cell r="J289">
            <v>2584.75</v>
          </cell>
          <cell r="K289">
            <v>2806.25</v>
          </cell>
          <cell r="L289">
            <v>2973.75</v>
          </cell>
          <cell r="M289">
            <v>3191</v>
          </cell>
          <cell r="N289">
            <v>3403.5</v>
          </cell>
          <cell r="O289">
            <v>3575.75</v>
          </cell>
          <cell r="P289">
            <v>3676.75</v>
          </cell>
          <cell r="Q289">
            <v>3783.75</v>
          </cell>
          <cell r="R289">
            <v>3977</v>
          </cell>
          <cell r="S289">
            <v>4119</v>
          </cell>
          <cell r="T289">
            <v>4214.75</v>
          </cell>
          <cell r="U289">
            <v>4265.25</v>
          </cell>
          <cell r="V289">
            <v>4296.75</v>
          </cell>
          <cell r="W289">
            <v>4323</v>
          </cell>
        </row>
        <row r="290">
          <cell r="D290" t="str">
            <v>05, 10, 17 e 26</v>
          </cell>
          <cell r="E290" t="str">
            <v>INH</v>
          </cell>
          <cell r="F290">
            <v>39.5</v>
          </cell>
          <cell r="G290">
            <v>531.25</v>
          </cell>
          <cell r="H290">
            <v>1415</v>
          </cell>
          <cell r="I290">
            <v>2110.5</v>
          </cell>
          <cell r="J290">
            <v>2490.75</v>
          </cell>
          <cell r="K290">
            <v>2732</v>
          </cell>
          <cell r="L290">
            <v>2926.75</v>
          </cell>
          <cell r="M290">
            <v>3132</v>
          </cell>
          <cell r="N290">
            <v>3334.5</v>
          </cell>
          <cell r="O290">
            <v>3521.25</v>
          </cell>
          <cell r="P290">
            <v>3648.5</v>
          </cell>
          <cell r="Q290">
            <v>3753</v>
          </cell>
          <cell r="R290">
            <v>4026.25</v>
          </cell>
          <cell r="S290">
            <v>4232.75</v>
          </cell>
          <cell r="T290">
            <v>4334.25</v>
          </cell>
          <cell r="U290">
            <v>4380</v>
          </cell>
          <cell r="V290">
            <v>4419</v>
          </cell>
          <cell r="W290">
            <v>4448.166666666667</v>
          </cell>
        </row>
        <row r="291">
          <cell r="D291" t="str">
            <v>14 e 17</v>
          </cell>
          <cell r="E291" t="str">
            <v>DCT</v>
          </cell>
          <cell r="F291">
            <v>12.5</v>
          </cell>
          <cell r="G291">
            <v>226</v>
          </cell>
          <cell r="H291">
            <v>730.5</v>
          </cell>
          <cell r="I291">
            <v>1243</v>
          </cell>
          <cell r="J291">
            <v>1567.5</v>
          </cell>
          <cell r="K291">
            <v>1813</v>
          </cell>
          <cell r="L291">
            <v>2054.5</v>
          </cell>
          <cell r="M291">
            <v>2349.5</v>
          </cell>
          <cell r="N291">
            <v>2674</v>
          </cell>
          <cell r="O291">
            <v>2955.5</v>
          </cell>
          <cell r="P291">
            <v>3220.5</v>
          </cell>
          <cell r="Q291">
            <v>3528.5</v>
          </cell>
          <cell r="R291">
            <v>3961</v>
          </cell>
          <cell r="S291">
            <v>4357.5</v>
          </cell>
          <cell r="T291">
            <v>4607.5</v>
          </cell>
          <cell r="U291">
            <v>4870</v>
          </cell>
          <cell r="V291">
            <v>5035.5</v>
          </cell>
          <cell r="W291">
            <v>5254.5</v>
          </cell>
        </row>
        <row r="292">
          <cell r="D292" t="str">
            <v>07, 10, 19 e 31</v>
          </cell>
          <cell r="E292" t="str">
            <v>MGR</v>
          </cell>
          <cell r="F292">
            <v>77.833333333333329</v>
          </cell>
          <cell r="G292">
            <v>578.08333333333337</v>
          </cell>
          <cell r="H292">
            <v>1544.0833333333335</v>
          </cell>
          <cell r="I292">
            <v>2514.0833333333335</v>
          </cell>
          <cell r="J292">
            <v>3151.8333333333335</v>
          </cell>
          <cell r="K292">
            <v>3542.25</v>
          </cell>
          <cell r="L292">
            <v>3858.25</v>
          </cell>
          <cell r="M292">
            <v>4226</v>
          </cell>
          <cell r="N292">
            <v>4589.75</v>
          </cell>
          <cell r="O292">
            <v>4922.75</v>
          </cell>
          <cell r="P292">
            <v>5144.75</v>
          </cell>
          <cell r="Q292">
            <v>5384.5</v>
          </cell>
          <cell r="R292">
            <v>5886</v>
          </cell>
          <cell r="S292">
            <v>6273</v>
          </cell>
          <cell r="T292">
            <v>6478.5</v>
          </cell>
          <cell r="U292">
            <v>6608.25</v>
          </cell>
          <cell r="V292">
            <v>6714.5</v>
          </cell>
          <cell r="W292">
            <v>6818.333333333333</v>
          </cell>
        </row>
        <row r="293">
          <cell r="D293" t="str">
            <v>04, 11,13, 24  e 27</v>
          </cell>
          <cell r="E293" t="str">
            <v>TRG</v>
          </cell>
          <cell r="F293">
            <v>7.1</v>
          </cell>
          <cell r="G293">
            <v>84.1</v>
          </cell>
          <cell r="H293">
            <v>245.1</v>
          </cell>
          <cell r="I293">
            <v>433.29999999999995</v>
          </cell>
          <cell r="J293">
            <v>611.5</v>
          </cell>
          <cell r="K293">
            <v>777.5</v>
          </cell>
          <cell r="L293">
            <v>957.3</v>
          </cell>
          <cell r="M293">
            <v>1175.3</v>
          </cell>
          <cell r="N293">
            <v>1374.7</v>
          </cell>
          <cell r="O293">
            <v>1567.5</v>
          </cell>
          <cell r="P293">
            <v>1733.1</v>
          </cell>
          <cell r="Q293">
            <v>1993.1</v>
          </cell>
          <cell r="R293">
            <v>2498.2999999999997</v>
          </cell>
          <cell r="S293">
            <v>2912.0999999999995</v>
          </cell>
          <cell r="T293">
            <v>3097.8999999999996</v>
          </cell>
          <cell r="U293">
            <v>3201.4999999999995</v>
          </cell>
          <cell r="V293">
            <v>3304.8999999999996</v>
          </cell>
          <cell r="W293">
            <v>3347.8499999999995</v>
          </cell>
        </row>
        <row r="294">
          <cell r="D294" t="str">
            <v>04, 13 e 17</v>
          </cell>
          <cell r="E294" t="str">
            <v>MRC</v>
          </cell>
          <cell r="F294">
            <v>2</v>
          </cell>
          <cell r="G294">
            <v>36.166666666666671</v>
          </cell>
          <cell r="H294">
            <v>128.16666666666669</v>
          </cell>
          <cell r="I294">
            <v>269.83333333333337</v>
          </cell>
          <cell r="J294">
            <v>441.16666666666674</v>
          </cell>
          <cell r="K294">
            <v>639.5</v>
          </cell>
          <cell r="L294">
            <v>868.83333333333326</v>
          </cell>
          <cell r="M294">
            <v>1202.5</v>
          </cell>
          <cell r="N294">
            <v>1392.8333333333333</v>
          </cell>
          <cell r="O294">
            <v>1572.1666666666665</v>
          </cell>
          <cell r="P294">
            <v>1783.1666666666665</v>
          </cell>
          <cell r="Q294">
            <v>2085.1666666666665</v>
          </cell>
          <cell r="R294">
            <v>2500.5</v>
          </cell>
          <cell r="S294">
            <v>2883.1666666666665</v>
          </cell>
          <cell r="T294">
            <v>3136.5</v>
          </cell>
          <cell r="U294">
            <v>3382.8333333333335</v>
          </cell>
          <cell r="V294">
            <v>3725.8333333333335</v>
          </cell>
          <cell r="W294">
            <v>3977.166666666667</v>
          </cell>
        </row>
        <row r="295">
          <cell r="D295" t="str">
            <v>06, 14, 21, 24 e 27</v>
          </cell>
          <cell r="E295" t="str">
            <v>SCR</v>
          </cell>
          <cell r="F295">
            <v>9.1999999999999993</v>
          </cell>
          <cell r="G295">
            <v>105.1</v>
          </cell>
          <cell r="H295">
            <v>285.29999999999995</v>
          </cell>
          <cell r="I295">
            <v>499.69999999999993</v>
          </cell>
          <cell r="J295">
            <v>686.69999999999993</v>
          </cell>
          <cell r="K295">
            <v>874.3</v>
          </cell>
          <cell r="L295">
            <v>1145.0999999999999</v>
          </cell>
          <cell r="M295">
            <v>1500.3</v>
          </cell>
          <cell r="N295">
            <v>1763.1</v>
          </cell>
          <cell r="O295">
            <v>2057.6999999999998</v>
          </cell>
          <cell r="P295">
            <v>2465.5</v>
          </cell>
          <cell r="Q295">
            <v>3076.3</v>
          </cell>
          <cell r="R295">
            <v>4129.7000000000007</v>
          </cell>
          <cell r="S295">
            <v>5164.9000000000005</v>
          </cell>
          <cell r="T295">
            <v>5835.7000000000007</v>
          </cell>
          <cell r="U295">
            <v>6278.9000000000005</v>
          </cell>
          <cell r="V295">
            <v>6685.7000000000007</v>
          </cell>
          <cell r="W295">
            <v>6991.7000000000007</v>
          </cell>
        </row>
        <row r="297">
          <cell r="E297" t="str">
            <v>LINHA 2</v>
          </cell>
          <cell r="F297">
            <v>2014.7166666666665</v>
          </cell>
          <cell r="G297">
            <v>11323.083333333334</v>
          </cell>
          <cell r="H297">
            <v>25213.449999999997</v>
          </cell>
          <cell r="I297">
            <v>35731.066666666673</v>
          </cell>
          <cell r="J297">
            <v>41555.96666666666</v>
          </cell>
          <cell r="K297">
            <v>45687.7</v>
          </cell>
          <cell r="L297">
            <v>49371.383333333339</v>
          </cell>
          <cell r="M297">
            <v>53607.03333333334</v>
          </cell>
          <cell r="N297">
            <v>57363.549999999996</v>
          </cell>
          <cell r="O297">
            <v>60574.783333333333</v>
          </cell>
          <cell r="P297">
            <v>63106.433333333327</v>
          </cell>
          <cell r="Q297">
            <v>66072.416666666672</v>
          </cell>
          <cell r="R297">
            <v>71272.916666666672</v>
          </cell>
          <cell r="S297">
            <v>75760.45</v>
          </cell>
          <cell r="T297">
            <v>78261.599999999991</v>
          </cell>
          <cell r="U297">
            <v>80054.033333333326</v>
          </cell>
          <cell r="V297">
            <v>81624.583333333314</v>
          </cell>
          <cell r="W297">
            <v>82891.183333333349</v>
          </cell>
        </row>
        <row r="299">
          <cell r="E299" t="str">
            <v>SISTEMA</v>
          </cell>
          <cell r="F299">
            <v>2211.1499999999996</v>
          </cell>
          <cell r="G299">
            <v>15476.650000000001</v>
          </cell>
          <cell r="H299">
            <v>41908.416666666664</v>
          </cell>
          <cell r="I299">
            <v>71171.266666666663</v>
          </cell>
          <cell r="J299">
            <v>92339.633333333331</v>
          </cell>
          <cell r="K299">
            <v>109411.01666666666</v>
          </cell>
          <cell r="L299">
            <v>127133.95000000001</v>
          </cell>
          <cell r="M299">
            <v>148378.18333333335</v>
          </cell>
          <cell r="N299">
            <v>169723.28333333333</v>
          </cell>
          <cell r="O299">
            <v>190526.83333333331</v>
          </cell>
          <cell r="P299">
            <v>210528.88333333333</v>
          </cell>
          <cell r="Q299">
            <v>233205.25</v>
          </cell>
          <cell r="R299">
            <v>268461.95</v>
          </cell>
          <cell r="S299">
            <v>304943.81666666665</v>
          </cell>
          <cell r="T299">
            <v>325057.53333333338</v>
          </cell>
          <cell r="U299">
            <v>336124.36666666664</v>
          </cell>
          <cell r="V299">
            <v>343630.54999999993</v>
          </cell>
          <cell r="W299">
            <v>348468.45</v>
          </cell>
        </row>
        <row r="308">
          <cell r="G308" t="str">
            <v>PERCENTUAL DA HORA DAS ENTRADAS  DE USUÁRIOS PAGANTES POR ESTAÇÃO EM DIA ÚTIL - MAIO/99 - APÓS A NOVA CONFIGURAÇÃO DO SISTEMA COM AS INAUGURAÇÕES DE 7 NOVAS ESTAÇÕES NO PERÍODO DE JUL A SET/98.</v>
          </cell>
        </row>
        <row r="310">
          <cell r="G310" t="str">
            <v xml:space="preserve">( CAV, na Linha 1, no início de jul/98  e trecho PVN a IRJ, na Linha 2, no mês de set/98) </v>
          </cell>
        </row>
        <row r="312">
          <cell r="D312" t="str">
            <v>DIAS MAIO/99</v>
          </cell>
          <cell r="E312" t="str">
            <v>ESTAÇÃO</v>
          </cell>
          <cell r="F312" t="str">
            <v>=&gt;6h</v>
          </cell>
          <cell r="G312" t="str">
            <v>6h às 7h</v>
          </cell>
          <cell r="H312" t="str">
            <v>7h às 8h</v>
          </cell>
          <cell r="I312" t="str">
            <v>8h às 9h</v>
          </cell>
          <cell r="J312" t="str">
            <v>9h às 10h</v>
          </cell>
          <cell r="K312" t="str">
            <v>10h às 11h</v>
          </cell>
          <cell r="L312" t="str">
            <v>11h às 12h</v>
          </cell>
          <cell r="M312" t="str">
            <v>12h às 13h</v>
          </cell>
          <cell r="N312" t="str">
            <v>13h às 14h</v>
          </cell>
          <cell r="O312" t="str">
            <v>14h às 15h</v>
          </cell>
          <cell r="P312" t="str">
            <v>15h às 16h</v>
          </cell>
          <cell r="Q312" t="str">
            <v>16h às 17h</v>
          </cell>
          <cell r="R312" t="str">
            <v>17h às 18h</v>
          </cell>
          <cell r="S312" t="str">
            <v>18h às 19h</v>
          </cell>
          <cell r="T312" t="str">
            <v>19h às 20h</v>
          </cell>
          <cell r="U312" t="str">
            <v>20h às 21h</v>
          </cell>
          <cell r="V312" t="str">
            <v>21h às 22h</v>
          </cell>
          <cell r="W312" t="str">
            <v>22h às 23h</v>
          </cell>
        </row>
        <row r="313">
          <cell r="D313" t="str">
            <v>03, 11, 18, 25 e 28</v>
          </cell>
          <cell r="E313" t="str">
            <v>SPN</v>
          </cell>
          <cell r="F313">
            <v>1.2891690268877386E-2</v>
          </cell>
          <cell r="G313">
            <v>5.0506954129131969E-2</v>
          </cell>
          <cell r="H313">
            <v>0.11228912684610563</v>
          </cell>
          <cell r="I313">
            <v>0.15090122800752495</v>
          </cell>
          <cell r="J313">
            <v>0.13928330165608743</v>
          </cell>
          <cell r="K313">
            <v>0.10747810907727648</v>
          </cell>
          <cell r="L313">
            <v>9.3350799717127356E-2</v>
          </cell>
          <cell r="M313">
            <v>8.9417206551738765E-2</v>
          </cell>
          <cell r="N313">
            <v>9.6200064651840445E-2</v>
          </cell>
          <cell r="O313">
            <v>9.3983959468456099E-2</v>
          </cell>
          <cell r="P313">
            <v>9.1690601713324368E-2</v>
          </cell>
          <cell r="Q313">
            <v>8.7694824714717678E-2</v>
          </cell>
          <cell r="R313">
            <v>6.7119157493469334E-2</v>
          </cell>
          <cell r="S313">
            <v>6.3110805733624736E-2</v>
          </cell>
          <cell r="T313">
            <v>8.104916793929183E-2</v>
          </cell>
          <cell r="U313">
            <v>8.372765470399543E-2</v>
          </cell>
          <cell r="V313">
            <v>7.7509431113459787E-2</v>
          </cell>
          <cell r="W313">
            <v>8.7599991731949808E-2</v>
          </cell>
        </row>
        <row r="314">
          <cell r="D314" t="str">
            <v>03, 07, 12, 20 e 26</v>
          </cell>
          <cell r="E314" t="str">
            <v>SFX</v>
          </cell>
          <cell r="F314">
            <v>2.9299296065630428E-3</v>
          </cell>
          <cell r="G314">
            <v>1.4835475481512195E-2</v>
          </cell>
          <cell r="H314">
            <v>2.7330749741787969E-2</v>
          </cell>
          <cell r="I314">
            <v>3.7371616230134796E-2</v>
          </cell>
          <cell r="J314">
            <v>3.7197012523403628E-2</v>
          </cell>
          <cell r="K314">
            <v>2.9909702689588716E-2</v>
          </cell>
          <cell r="L314">
            <v>2.5746302342727314E-2</v>
          </cell>
          <cell r="M314">
            <v>2.4025343348077211E-2</v>
          </cell>
          <cell r="N314">
            <v>2.4202275932181154E-2</v>
          </cell>
          <cell r="O314">
            <v>2.649547793525624E-2</v>
          </cell>
          <cell r="P314">
            <v>2.4667471584162617E-2</v>
          </cell>
          <cell r="Q314">
            <v>2.1440824588301183E-2</v>
          </cell>
          <cell r="R314">
            <v>1.8288722427226602E-2</v>
          </cell>
          <cell r="S314">
            <v>1.4873142456160868E-2</v>
          </cell>
          <cell r="T314">
            <v>1.7013265408431889E-2</v>
          </cell>
          <cell r="U314">
            <v>1.9951506754416353E-2</v>
          </cell>
          <cell r="V314">
            <v>1.9717077698164401E-2</v>
          </cell>
          <cell r="W314">
            <v>2.4597449306517291E-2</v>
          </cell>
        </row>
        <row r="315">
          <cell r="D315" t="str">
            <v>13/04 e 07/06/99</v>
          </cell>
          <cell r="E315" t="str">
            <v>AFP</v>
          </cell>
          <cell r="F315">
            <v>2.0284128045436451E-3</v>
          </cell>
          <cell r="G315">
            <v>1.2852889073159702E-2</v>
          </cell>
          <cell r="H315">
            <v>2.7788532233310168E-2</v>
          </cell>
          <cell r="I315">
            <v>3.7487804502979033E-2</v>
          </cell>
          <cell r="J315">
            <v>3.9823573224827609E-2</v>
          </cell>
          <cell r="K315">
            <v>3.3184188354195079E-2</v>
          </cell>
          <cell r="L315">
            <v>3.3177352131325145E-2</v>
          </cell>
          <cell r="M315">
            <v>2.8548923864829205E-2</v>
          </cell>
          <cell r="N315">
            <v>3.1224964980253078E-2</v>
          </cell>
          <cell r="O315">
            <v>3.025925863614623E-2</v>
          </cell>
          <cell r="P315">
            <v>2.7372194350079114E-2</v>
          </cell>
          <cell r="Q315">
            <v>2.1784795036241845E-2</v>
          </cell>
          <cell r="R315">
            <v>2.2350361775208685E-2</v>
          </cell>
          <cell r="S315">
            <v>1.8611986228774843E-2</v>
          </cell>
          <cell r="T315">
            <v>1.7649647048490126E-2</v>
          </cell>
          <cell r="U315">
            <v>1.920151804942697E-2</v>
          </cell>
          <cell r="V315">
            <v>2.7310817081916908E-2</v>
          </cell>
          <cell r="W315">
            <v>3.0591785692139155E-2</v>
          </cell>
        </row>
        <row r="316">
          <cell r="D316" t="str">
            <v>12, 21, 24 e 31</v>
          </cell>
          <cell r="E316" t="str">
            <v>ESA</v>
          </cell>
          <cell r="F316">
            <v>5.3339744119481032E-3</v>
          </cell>
          <cell r="G316">
            <v>1.1005992989333233E-2</v>
          </cell>
          <cell r="H316">
            <v>1.2106644403892789E-2</v>
          </cell>
          <cell r="I316">
            <v>1.4677312701941199E-2</v>
          </cell>
          <cell r="J316">
            <v>2.2494256366811485E-2</v>
          </cell>
          <cell r="K316">
            <v>2.8717649321525394E-2</v>
          </cell>
          <cell r="L316">
            <v>3.1522246129308922E-2</v>
          </cell>
          <cell r="M316">
            <v>3.2773599737654299E-2</v>
          </cell>
          <cell r="N316">
            <v>3.1306951009833633E-2</v>
          </cell>
          <cell r="O316">
            <v>3.365210905510517E-2</v>
          </cell>
          <cell r="P316">
            <v>3.5421369309645755E-2</v>
          </cell>
          <cell r="Q316">
            <v>3.1357904191000617E-2</v>
          </cell>
          <cell r="R316">
            <v>2.8585583260297573E-2</v>
          </cell>
          <cell r="S316">
            <v>3.2180370887454589E-2</v>
          </cell>
          <cell r="T316">
            <v>2.7692544805659157E-2</v>
          </cell>
          <cell r="U316">
            <v>2.7740546076113315E-2</v>
          </cell>
          <cell r="V316">
            <v>1.8651289714479841E-2</v>
          </cell>
          <cell r="W316">
            <v>2.3770644287810828E-2</v>
          </cell>
        </row>
        <row r="317">
          <cell r="D317" t="str">
            <v>05, 14 e 20</v>
          </cell>
          <cell r="E317" t="str">
            <v>POZ</v>
          </cell>
          <cell r="F317">
            <v>1.0517696023559641E-3</v>
          </cell>
          <cell r="G317">
            <v>9.8501124470744949E-3</v>
          </cell>
          <cell r="H317">
            <v>1.5360305087438976E-2</v>
          </cell>
          <cell r="I317">
            <v>2.0913889111962781E-2</v>
          </cell>
          <cell r="J317">
            <v>2.2013979979560696E-2</v>
          </cell>
          <cell r="K317">
            <v>2.368486053170852E-2</v>
          </cell>
          <cell r="L317">
            <v>2.0613592934202014E-2</v>
          </cell>
          <cell r="M317">
            <v>2.4100657904027292E-2</v>
          </cell>
          <cell r="N317">
            <v>1.8942676929755931E-2</v>
          </cell>
          <cell r="O317">
            <v>1.8394296486256751E-2</v>
          </cell>
          <cell r="P317">
            <v>1.7598196184891047E-2</v>
          </cell>
          <cell r="Q317">
            <v>1.3244332204894673E-2</v>
          </cell>
          <cell r="R317">
            <v>1.5609326265173241E-2</v>
          </cell>
          <cell r="S317">
            <v>1.1777540622921341E-2</v>
          </cell>
          <cell r="T317">
            <v>1.060636066763726E-2</v>
          </cell>
          <cell r="U317">
            <v>1.1204650532371501E-2</v>
          </cell>
          <cell r="V317">
            <v>1.025820934296391E-2</v>
          </cell>
          <cell r="W317">
            <v>1.2470975698822493E-2</v>
          </cell>
        </row>
        <row r="318">
          <cell r="D318" t="str">
            <v>11 e 19</v>
          </cell>
          <cell r="E318" t="str">
            <v>CTR</v>
          </cell>
          <cell r="F318">
            <v>2.4791712055533436E-2</v>
          </cell>
          <cell r="G318">
            <v>7.3423542271305278E-2</v>
          </cell>
          <cell r="H318">
            <v>7.9941686329454573E-2</v>
          </cell>
          <cell r="I318">
            <v>9.0165517029270906E-2</v>
          </cell>
          <cell r="J318">
            <v>7.889130164349005E-2</v>
          </cell>
          <cell r="K318">
            <v>5.5590105468898726E-2</v>
          </cell>
          <cell r="L318">
            <v>5.1007357698499879E-2</v>
          </cell>
          <cell r="M318">
            <v>4.5447627356129595E-2</v>
          </cell>
          <cell r="N318">
            <v>4.0969590210399573E-2</v>
          </cell>
          <cell r="O318">
            <v>3.8671284468275842E-2</v>
          </cell>
          <cell r="P318">
            <v>3.3346581975347525E-2</v>
          </cell>
          <cell r="Q318">
            <v>2.5356795841779477E-2</v>
          </cell>
          <cell r="R318">
            <v>2.6831779491557635E-2</v>
          </cell>
          <cell r="S318">
            <v>2.1997229673920194E-2</v>
          </cell>
          <cell r="T318">
            <v>1.802252691571175E-2</v>
          </cell>
          <cell r="U318">
            <v>1.8749717624734569E-2</v>
          </cell>
          <cell r="V318">
            <v>2.3780394385961797E-2</v>
          </cell>
          <cell r="W318">
            <v>2.1186878604353129E-2</v>
          </cell>
        </row>
        <row r="319">
          <cell r="D319" t="str">
            <v>05, 12 e 24</v>
          </cell>
          <cell r="E319" t="str">
            <v>PVG</v>
          </cell>
          <cell r="F319">
            <v>1.3522752030290966E-3</v>
          </cell>
          <cell r="G319">
            <v>4.171221087281545E-3</v>
          </cell>
          <cell r="H319">
            <v>5.1957682233373225E-3</v>
          </cell>
          <cell r="I319">
            <v>6.7434762278224215E-3</v>
          </cell>
          <cell r="J319">
            <v>1.2691894036856879E-2</v>
          </cell>
          <cell r="K319">
            <v>2.1439387356814471E-2</v>
          </cell>
          <cell r="L319">
            <v>2.3415988323979481E-2</v>
          </cell>
          <cell r="M319">
            <v>2.678373895974908E-2</v>
          </cell>
          <cell r="N319">
            <v>2.5001834925423943E-2</v>
          </cell>
          <cell r="O319">
            <v>2.4178565677492544E-2</v>
          </cell>
          <cell r="P319">
            <v>2.3614246206430503E-2</v>
          </cell>
          <cell r="Q319">
            <v>2.3725141152830188E-2</v>
          </cell>
          <cell r="R319">
            <v>2.7720499460622619E-2</v>
          </cell>
          <cell r="S319">
            <v>2.6149977705819144E-2</v>
          </cell>
          <cell r="T319">
            <v>2.3781449309467916E-2</v>
          </cell>
          <cell r="U319">
            <v>2.4668303188204999E-2</v>
          </cell>
          <cell r="V319">
            <v>4.7027894780081313E-2</v>
          </cell>
          <cell r="W319">
            <v>1.7225104556384659E-2</v>
          </cell>
        </row>
        <row r="320">
          <cell r="D320" t="str">
            <v>13,17 e 27</v>
          </cell>
          <cell r="E320" t="str">
            <v>URG</v>
          </cell>
          <cell r="F320">
            <v>1.8030336040387954E-3</v>
          </cell>
          <cell r="G320">
            <v>8.983202040380436E-3</v>
          </cell>
          <cell r="H320">
            <v>1.3512780707053255E-2</v>
          </cell>
          <cell r="I320">
            <v>1.7143465748095849E-2</v>
          </cell>
          <cell r="J320">
            <v>3.5351491455016995E-2</v>
          </cell>
          <cell r="K320">
            <v>5.9963896696518436E-2</v>
          </cell>
          <cell r="L320">
            <v>8.2285099532056399E-2</v>
          </cell>
          <cell r="M320">
            <v>8.5544783133305199E-2</v>
          </cell>
          <cell r="N320">
            <v>9.2730103552259455E-2</v>
          </cell>
          <cell r="O320">
            <v>9.7178926994030662E-2</v>
          </cell>
          <cell r="P320">
            <v>0.10488924885199266</v>
          </cell>
          <cell r="Q320">
            <v>0.10679253437132051</v>
          </cell>
          <cell r="R320">
            <v>0.11448415005753043</v>
          </cell>
          <cell r="S320">
            <v>0.11609420570584837</v>
          </cell>
          <cell r="T320">
            <v>0.10936152194646605</v>
          </cell>
          <cell r="U320">
            <v>9.0992605533049206E-2</v>
          </cell>
          <cell r="V320">
            <v>8.6728497172331276E-2</v>
          </cell>
          <cell r="W320">
            <v>8.2335999779518665E-2</v>
          </cell>
        </row>
        <row r="321">
          <cell r="D321" t="str">
            <v>10 e 25</v>
          </cell>
          <cell r="E321" t="str">
            <v>CRC</v>
          </cell>
          <cell r="F321">
            <v>1.8030336040387954E-3</v>
          </cell>
          <cell r="G321">
            <v>6.4452904149862435E-3</v>
          </cell>
          <cell r="H321">
            <v>1.082031343597918E-2</v>
          </cell>
          <cell r="I321">
            <v>1.5121561980463284E-2</v>
          </cell>
          <cell r="J321">
            <v>3.5170403636873258E-2</v>
          </cell>
          <cell r="K321">
            <v>6.950227622639446E-2</v>
          </cell>
          <cell r="L321">
            <v>9.8431787063089651E-2</v>
          </cell>
          <cell r="M321">
            <v>0.10195708011742796</v>
          </cell>
          <cell r="N321">
            <v>0.11866892167288978</v>
          </cell>
          <cell r="O321">
            <v>0.1202439006804127</v>
          </cell>
          <cell r="P321">
            <v>0.12978669686357147</v>
          </cell>
          <cell r="Q321">
            <v>0.13963877223129514</v>
          </cell>
          <cell r="R321">
            <v>0.14801441995422149</v>
          </cell>
          <cell r="S321">
            <v>0.17514180560936207</v>
          </cell>
          <cell r="T321">
            <v>0.17957894405393335</v>
          </cell>
          <cell r="U321">
            <v>0.17566000512040483</v>
          </cell>
          <cell r="V321">
            <v>0.12549653507885722</v>
          </cell>
          <cell r="W321">
            <v>7.813307426776081E-2</v>
          </cell>
        </row>
        <row r="322">
          <cell r="D322" t="str">
            <v>07, 20 e 28</v>
          </cell>
          <cell r="E322" t="str">
            <v>CNL</v>
          </cell>
          <cell r="F322">
            <v>3.4558144077410243E-3</v>
          </cell>
          <cell r="G322">
            <v>4.7994170341612965E-3</v>
          </cell>
          <cell r="H322">
            <v>7.1252646752077353E-3</v>
          </cell>
          <cell r="I322">
            <v>1.0354425491707063E-2</v>
          </cell>
          <cell r="J322">
            <v>2.3588656659071474E-2</v>
          </cell>
          <cell r="K322">
            <v>4.3894119105754942E-2</v>
          </cell>
          <cell r="L322">
            <v>6.1577466484103477E-2</v>
          </cell>
          <cell r="M322">
            <v>6.9336463071547255E-2</v>
          </cell>
          <cell r="N322">
            <v>7.12263392222727E-2</v>
          </cell>
          <cell r="O322">
            <v>8.0819539613831926E-2</v>
          </cell>
          <cell r="P322">
            <v>8.6807768870357432E-2</v>
          </cell>
          <cell r="Q322">
            <v>9.0328991563904282E-2</v>
          </cell>
          <cell r="R322">
            <v>9.1547611281449115E-2</v>
          </cell>
          <cell r="S322">
            <v>0.10811764017923059</v>
          </cell>
          <cell r="T322">
            <v>0.10309714017714279</v>
          </cell>
          <cell r="U322">
            <v>9.7980452101624996E-2</v>
          </cell>
          <cell r="V322">
            <v>0.10000643913573476</v>
          </cell>
          <cell r="W322">
            <v>9.1844257494642992E-2</v>
          </cell>
        </row>
        <row r="323">
          <cell r="D323" t="str">
            <v>06, 14 e 28</v>
          </cell>
          <cell r="E323" t="str">
            <v>GLR</v>
          </cell>
          <cell r="F323">
            <v>6.1603648137992179E-3</v>
          </cell>
          <cell r="G323">
            <v>9.573706230447402E-3</v>
          </cell>
          <cell r="H323">
            <v>1.4061363031604646E-2</v>
          </cell>
          <cell r="I323">
            <v>2.0845543069113227E-2</v>
          </cell>
          <cell r="J323">
            <v>2.6407327915395767E-2</v>
          </cell>
          <cell r="K323">
            <v>2.6633264439612878E-2</v>
          </cell>
          <cell r="L323">
            <v>2.4864206075743672E-2</v>
          </cell>
          <cell r="M323">
            <v>2.6344404050040248E-2</v>
          </cell>
          <cell r="N323">
            <v>2.4174166436324963E-2</v>
          </cell>
          <cell r="O323">
            <v>2.5652673061408591E-2</v>
          </cell>
          <cell r="P323">
            <v>2.7280537078282808E-2</v>
          </cell>
          <cell r="Q323">
            <v>2.3695741969245517E-2</v>
          </cell>
          <cell r="R323">
            <v>2.2605632404620969E-2</v>
          </cell>
          <cell r="S323">
            <v>2.0923636948401762E-2</v>
          </cell>
          <cell r="T323">
            <v>2.1080141826929053E-2</v>
          </cell>
          <cell r="U323">
            <v>2.3192421800876498E-2</v>
          </cell>
          <cell r="V323">
            <v>1.8429250551212219E-2</v>
          </cell>
          <cell r="W323">
            <v>2.0118922121857279E-2</v>
          </cell>
        </row>
        <row r="324">
          <cell r="D324" t="str">
            <v>04,13 e 26</v>
          </cell>
          <cell r="E324" t="str">
            <v>CTT</v>
          </cell>
          <cell r="F324">
            <v>4.0568256090872902E-3</v>
          </cell>
          <cell r="G324">
            <v>1.1357782719585895E-2</v>
          </cell>
          <cell r="H324">
            <v>1.7478967858120212E-2</v>
          </cell>
          <cell r="I324">
            <v>2.2690886226051119E-2</v>
          </cell>
          <cell r="J324">
            <v>2.5431028374099083E-2</v>
          </cell>
          <cell r="K324">
            <v>2.6184169804634068E-2</v>
          </cell>
          <cell r="L324">
            <v>2.6161959645506393E-2</v>
          </cell>
          <cell r="M324">
            <v>3.0643609952190946E-2</v>
          </cell>
          <cell r="N324">
            <v>2.6016900053564204E-2</v>
          </cell>
          <cell r="O324">
            <v>2.4098451145757975E-2</v>
          </cell>
          <cell r="P324">
            <v>2.4364169339309384E-2</v>
          </cell>
          <cell r="Q324">
            <v>2.2754968094536015E-2</v>
          </cell>
          <cell r="R324">
            <v>2.3116173663445531E-2</v>
          </cell>
          <cell r="S324">
            <v>1.9297258181233418E-2</v>
          </cell>
          <cell r="T324">
            <v>2.2207067647865508E-2</v>
          </cell>
          <cell r="U324">
            <v>2.3252661857502147E-2</v>
          </cell>
          <cell r="V324">
            <v>2.500160978393369E-2</v>
          </cell>
          <cell r="W324">
            <v>2.12213288134659E-2</v>
          </cell>
        </row>
        <row r="325">
          <cell r="D325" t="str">
            <v>03,18 e 27</v>
          </cell>
          <cell r="E325" t="str">
            <v>LMC</v>
          </cell>
          <cell r="F325">
            <v>4.9583424111066879E-3</v>
          </cell>
          <cell r="G325">
            <v>1.4574145967610218E-2</v>
          </cell>
          <cell r="H325">
            <v>2.3734067466798157E-2</v>
          </cell>
          <cell r="I325">
            <v>3.453753365330673E-2</v>
          </cell>
          <cell r="J325">
            <v>4.4957019200032748E-2</v>
          </cell>
          <cell r="K325">
            <v>5.2094977657541904E-2</v>
          </cell>
          <cell r="L325">
            <v>5.0791065436872763E-2</v>
          </cell>
          <cell r="M325">
            <v>4.7087288001292908E-2</v>
          </cell>
          <cell r="N325">
            <v>5.2674071957186118E-2</v>
          </cell>
          <cell r="O325">
            <v>5.5487324679361613E-2</v>
          </cell>
          <cell r="P325">
            <v>5.612758025635705E-2</v>
          </cell>
          <cell r="Q325">
            <v>5.0742990867143629E-2</v>
          </cell>
          <cell r="R325">
            <v>4.5740715003578514E-2</v>
          </cell>
          <cell r="S325">
            <v>4.5465509805784794E-2</v>
          </cell>
          <cell r="T325">
            <v>4.8109789090860874E-2</v>
          </cell>
          <cell r="U325">
            <v>4.3854761223475557E-2</v>
          </cell>
          <cell r="V325">
            <v>3.890126140448652E-2</v>
          </cell>
          <cell r="W325">
            <v>4.7472388157396114E-2</v>
          </cell>
        </row>
        <row r="326">
          <cell r="D326" t="str">
            <v>06, 21 e 31</v>
          </cell>
          <cell r="E326" t="str">
            <v>FLA</v>
          </cell>
          <cell r="F326">
            <v>7.9633984178380142E-3</v>
          </cell>
          <cell r="G326">
            <v>1.7828200972447326E-2</v>
          </cell>
          <cell r="H326">
            <v>2.8740669371324652E-2</v>
          </cell>
          <cell r="I326">
            <v>3.8102918888624999E-2</v>
          </cell>
          <cell r="J326">
            <v>4.3287861919751328E-2</v>
          </cell>
          <cell r="K326">
            <v>4.2078214712144985E-2</v>
          </cell>
          <cell r="L326">
            <v>3.8894991047381186E-2</v>
          </cell>
          <cell r="M326">
            <v>3.7892635962386664E-2</v>
          </cell>
          <cell r="N326">
            <v>3.7260698396040931E-2</v>
          </cell>
          <cell r="O326">
            <v>3.8470998138939422E-2</v>
          </cell>
          <cell r="P326">
            <v>4.0895808179661576E-2</v>
          </cell>
          <cell r="Q326">
            <v>3.8836321515351525E-2</v>
          </cell>
          <cell r="R326">
            <v>3.092556402991016E-2</v>
          </cell>
          <cell r="S326">
            <v>2.6944893170671089E-2</v>
          </cell>
          <cell r="T326">
            <v>2.6847350439956813E-2</v>
          </cell>
          <cell r="U326">
            <v>3.3041671059170795E-2</v>
          </cell>
          <cell r="V326">
            <v>3.8679222241218905E-2</v>
          </cell>
          <cell r="W326">
            <v>4.533647519240442E-2</v>
          </cell>
        </row>
        <row r="327">
          <cell r="D327" t="str">
            <v>03,18 e 26</v>
          </cell>
          <cell r="E327" t="str">
            <v>BTF</v>
          </cell>
          <cell r="F327">
            <v>7.9633984178380142E-3</v>
          </cell>
          <cell r="G327">
            <v>2.7791388689960173E-2</v>
          </cell>
          <cell r="H327">
            <v>4.867879937398558E-2</v>
          </cell>
          <cell r="I327">
            <v>7.814230899132063E-2</v>
          </cell>
          <cell r="J327">
            <v>8.9205433894285646E-2</v>
          </cell>
          <cell r="K327">
            <v>8.7944445041067743E-2</v>
          </cell>
          <cell r="L327">
            <v>8.280232015768646E-2</v>
          </cell>
          <cell r="M327">
            <v>8.6501905615170877E-2</v>
          </cell>
          <cell r="N327">
            <v>8.663971278341788E-2</v>
          </cell>
          <cell r="O327">
            <v>8.7917687125514621E-2</v>
          </cell>
          <cell r="P327">
            <v>9.1923911132442235E-2</v>
          </cell>
          <cell r="Q327">
            <v>0.10451409764350843</v>
          </cell>
          <cell r="R327">
            <v>0.10637221672287347</v>
          </cell>
          <cell r="S327">
            <v>0.11371859627065867</v>
          </cell>
          <cell r="T327">
            <v>0.1022353733728973</v>
          </cell>
          <cell r="U327">
            <v>8.6354121172873902E-2</v>
          </cell>
          <cell r="V327">
            <v>8.0911071094719678E-2</v>
          </cell>
          <cell r="W327">
            <v>8.0200086814526964E-2</v>
          </cell>
        </row>
        <row r="328">
          <cell r="D328" t="str">
            <v>18, 25 e 28</v>
          </cell>
          <cell r="E328" t="str">
            <v>CAV</v>
          </cell>
          <cell r="F328">
            <v>3.3055616074044582E-3</v>
          </cell>
          <cell r="G328">
            <v>2.0303293003153543E-2</v>
          </cell>
          <cell r="H328">
            <v>3.0317055361414855E-2</v>
          </cell>
          <cell r="I328">
            <v>4.5381772452102238E-2</v>
          </cell>
          <cell r="J328">
            <v>4.9035431799965667E-2</v>
          </cell>
          <cell r="K328">
            <v>4.9673771799395271E-2</v>
          </cell>
          <cell r="L328">
            <v>4.7509065466965601E-2</v>
          </cell>
          <cell r="M328">
            <v>4.4215920555695905E-2</v>
          </cell>
          <cell r="N328">
            <v>4.6771077827385828E-2</v>
          </cell>
          <cell r="O328">
            <v>5.0135673959492484E-2</v>
          </cell>
          <cell r="P328">
            <v>5.764409148062323E-2</v>
          </cell>
          <cell r="Q328">
            <v>6.7294731225313875E-2</v>
          </cell>
          <cell r="R328">
            <v>6.3184208013417786E-2</v>
          </cell>
          <cell r="S328">
            <v>6.258817165788301E-2</v>
          </cell>
          <cell r="T328">
            <v>6.7317245362410225E-2</v>
          </cell>
          <cell r="U328">
            <v>5.8462974955196464E-2</v>
          </cell>
          <cell r="V328">
            <v>5.2356834698504121E-2</v>
          </cell>
          <cell r="W328">
            <v>5.4086828307047835E-2</v>
          </cell>
        </row>
        <row r="330">
          <cell r="E330" t="str">
            <v>LINHA 1</v>
          </cell>
          <cell r="F330">
            <v>9.1849536845742971E-2</v>
          </cell>
          <cell r="G330">
            <v>0.29830261455153095</v>
          </cell>
          <cell r="H330">
            <v>0.47448209414681569</v>
          </cell>
          <cell r="I330">
            <v>0.64058126031242124</v>
          </cell>
          <cell r="J330">
            <v>0.72482997428552987</v>
          </cell>
          <cell r="K330">
            <v>0.75797313828307222</v>
          </cell>
          <cell r="L330">
            <v>0.7921516001865756</v>
          </cell>
          <cell r="M330">
            <v>0.80062118818126338</v>
          </cell>
          <cell r="N330">
            <v>0.82401035054102978</v>
          </cell>
          <cell r="O330">
            <v>0.84564012712573899</v>
          </cell>
          <cell r="P330">
            <v>0.87343047337647883</v>
          </cell>
          <cell r="Q330">
            <v>0.86920376721138448</v>
          </cell>
          <cell r="R330">
            <v>0.85249612130460317</v>
          </cell>
          <cell r="S330">
            <v>0.8769927708377494</v>
          </cell>
          <cell r="T330">
            <v>0.87564953601315176</v>
          </cell>
          <cell r="U330">
            <v>0.83803557175343746</v>
          </cell>
          <cell r="V330">
            <v>0.79076583527802635</v>
          </cell>
          <cell r="W330">
            <v>0.73819219082659837</v>
          </cell>
        </row>
        <row r="332">
          <cell r="D332" t="str">
            <v>DIAS MAIO/99</v>
          </cell>
          <cell r="E332" t="str">
            <v>ESTAÇÃO</v>
          </cell>
          <cell r="F332" t="str">
            <v>=&gt;6h</v>
          </cell>
          <cell r="G332" t="str">
            <v>6h às 7h</v>
          </cell>
          <cell r="H332" t="str">
            <v>7h às 8h</v>
          </cell>
          <cell r="I332" t="str">
            <v>8h às 9h</v>
          </cell>
          <cell r="J332" t="str">
            <v>9h às 10h</v>
          </cell>
          <cell r="K332" t="str">
            <v>10h às 11h</v>
          </cell>
          <cell r="L332" t="str">
            <v>11h às 12h</v>
          </cell>
          <cell r="M332" t="str">
            <v>12h às 13h</v>
          </cell>
          <cell r="N332" t="str">
            <v>13h às 14h</v>
          </cell>
          <cell r="O332" t="str">
            <v>14h às 15h</v>
          </cell>
          <cell r="P332" t="str">
            <v>15h às 16h</v>
          </cell>
          <cell r="Q332" t="str">
            <v>16h às 17h</v>
          </cell>
          <cell r="R332" t="str">
            <v>17h às 18h</v>
          </cell>
          <cell r="S332" t="str">
            <v>18h às 19h</v>
          </cell>
          <cell r="T332" t="str">
            <v>19h às 20h</v>
          </cell>
          <cell r="U332" t="str">
            <v>20h às 21h</v>
          </cell>
          <cell r="V332" t="str">
            <v>21h às 22h</v>
          </cell>
          <cell r="W332" t="str">
            <v>22h às 23h</v>
          </cell>
        </row>
        <row r="333">
          <cell r="D333" t="str">
            <v>18, 25 e 28</v>
          </cell>
          <cell r="E333" t="str">
            <v>PVN</v>
          </cell>
          <cell r="F333">
            <v>0.52693657078033795</v>
          </cell>
          <cell r="G333">
            <v>0.28954807583581477</v>
          </cell>
          <cell r="H333">
            <v>0.18777909913954546</v>
          </cell>
          <cell r="I333">
            <v>0.10952453366640638</v>
          </cell>
          <cell r="J333">
            <v>7.3159478530070793E-2</v>
          </cell>
          <cell r="K333">
            <v>5.8616612791582014E-2</v>
          </cell>
          <cell r="L333">
            <v>4.7640721626216881E-2</v>
          </cell>
          <cell r="M333">
            <v>3.897528270416914E-2</v>
          </cell>
          <cell r="N333">
            <v>3.40124899859921E-2</v>
          </cell>
          <cell r="O333">
            <v>2.7863834137282655E-2</v>
          </cell>
          <cell r="P333">
            <v>1.7948160313567853E-2</v>
          </cell>
          <cell r="Q333">
            <v>1.6169550971569521E-2</v>
          </cell>
          <cell r="R333">
            <v>1.902238912509301E-2</v>
          </cell>
          <cell r="S333">
            <v>1.4838422010569638E-2</v>
          </cell>
          <cell r="T333">
            <v>1.2495618661560147E-2</v>
          </cell>
          <cell r="U333">
            <v>1.8162377072634451E-2</v>
          </cell>
          <cell r="V333">
            <v>1.8073987889984038E-2</v>
          </cell>
          <cell r="W333">
            <v>1.9843320448955128E-2</v>
          </cell>
        </row>
        <row r="334">
          <cell r="D334" t="str">
            <v>18, 25 e 28</v>
          </cell>
          <cell r="E334" t="str">
            <v>ERP</v>
          </cell>
          <cell r="F334">
            <v>6.0101120134626519E-2</v>
          </cell>
          <cell r="G334">
            <v>3.5103589511640471E-2</v>
          </cell>
          <cell r="H334">
            <v>1.7277190451388667E-2</v>
          </cell>
          <cell r="I334">
            <v>1.0650591677388452E-2</v>
          </cell>
          <cell r="J334">
            <v>6.3616937852235492E-3</v>
          </cell>
          <cell r="K334">
            <v>5.9163336695034477E-3</v>
          </cell>
          <cell r="L334">
            <v>4.2882291870420253E-3</v>
          </cell>
          <cell r="M334">
            <v>4.0952289797858881E-3</v>
          </cell>
          <cell r="N334">
            <v>3.1701264771149661E-3</v>
          </cell>
          <cell r="O334">
            <v>2.9161689551382652E-3</v>
          </cell>
          <cell r="P334">
            <v>1.8331454359261509E-3</v>
          </cell>
          <cell r="Q334">
            <v>1.4846587710259289E-3</v>
          </cell>
          <cell r="R334">
            <v>1.578896115253744E-3</v>
          </cell>
          <cell r="S334">
            <v>1.3157221487204603E-3</v>
          </cell>
          <cell r="T334">
            <v>1.4749470303433061E-3</v>
          </cell>
          <cell r="U334">
            <v>1.9879218686465563E-3</v>
          </cell>
          <cell r="V334">
            <v>1.7763133061409369E-3</v>
          </cell>
          <cell r="W334">
            <v>2.2048133832172365E-3</v>
          </cell>
        </row>
        <row r="335">
          <cell r="D335" t="str">
            <v>18, 25 e 28</v>
          </cell>
          <cell r="E335" t="str">
            <v>AFB</v>
          </cell>
          <cell r="F335">
            <v>5.3715376120322442E-2</v>
          </cell>
          <cell r="G335">
            <v>2.6761147337077386E-2</v>
          </cell>
          <cell r="H335">
            <v>2.0001185442264542E-2</v>
          </cell>
          <cell r="I335">
            <v>1.017216937744159E-2</v>
          </cell>
          <cell r="J335">
            <v>7.3222465597251223E-3</v>
          </cell>
          <cell r="K335">
            <v>6.5021092803453718E-3</v>
          </cell>
          <cell r="L335">
            <v>5.6612148478054807E-3</v>
          </cell>
          <cell r="M335">
            <v>5.1935662540579649E-3</v>
          </cell>
          <cell r="N335">
            <v>4.4662865638171439E-3</v>
          </cell>
          <cell r="O335">
            <v>3.3167416138111037E-3</v>
          </cell>
          <cell r="P335">
            <v>2.7997130294144849E-3</v>
          </cell>
          <cell r="Q335">
            <v>2.5283297882817799E-3</v>
          </cell>
          <cell r="R335">
            <v>2.2407088581744747E-3</v>
          </cell>
          <cell r="S335">
            <v>1.7268853201956038E-3</v>
          </cell>
          <cell r="T335">
            <v>1.7401060470342378E-3</v>
          </cell>
          <cell r="U335">
            <v>2.4096022650261294E-3</v>
          </cell>
          <cell r="V335">
            <v>2.1315759673691246E-3</v>
          </cell>
          <cell r="W335">
            <v>2.480415056119391E-3</v>
          </cell>
        </row>
        <row r="336">
          <cell r="D336" t="str">
            <v>18, 25 e 28</v>
          </cell>
          <cell r="E336" t="str">
            <v>CNT</v>
          </cell>
          <cell r="F336">
            <v>2.3439436852504342E-2</v>
          </cell>
          <cell r="G336">
            <v>2.7313959770331568E-2</v>
          </cell>
          <cell r="H336">
            <v>2.7340838612124548E-2</v>
          </cell>
          <cell r="I336">
            <v>1.9000199912175338E-2</v>
          </cell>
          <cell r="J336">
            <v>1.2660400503266665E-2</v>
          </cell>
          <cell r="K336">
            <v>1.0954003922744008E-2</v>
          </cell>
          <cell r="L336">
            <v>9.1783151020899487E-3</v>
          </cell>
          <cell r="M336">
            <v>7.374550270112518E-3</v>
          </cell>
          <cell r="N336">
            <v>6.5588823664447567E-3</v>
          </cell>
          <cell r="O336">
            <v>4.4383450580950529E-3</v>
          </cell>
          <cell r="P336">
            <v>4.2328994611385666E-3</v>
          </cell>
          <cell r="Q336">
            <v>3.013416317428865E-3</v>
          </cell>
          <cell r="R336">
            <v>3.6116066827959889E-3</v>
          </cell>
          <cell r="S336">
            <v>2.6679921349053773E-3</v>
          </cell>
          <cell r="T336">
            <v>2.2207067647865512E-3</v>
          </cell>
          <cell r="U336">
            <v>2.5903224349030892E-3</v>
          </cell>
          <cell r="V336">
            <v>2.5312464612508357E-3</v>
          </cell>
          <cell r="W336">
            <v>2.2048133832172361E-3</v>
          </cell>
        </row>
        <row r="337">
          <cell r="D337" t="str">
            <v>18, 25 e 28</v>
          </cell>
          <cell r="E337" t="str">
            <v>CLG</v>
          </cell>
          <cell r="F337">
            <v>4.537634570164302E-2</v>
          </cell>
          <cell r="G337">
            <v>3.824456924603923E-2</v>
          </cell>
          <cell r="H337">
            <v>2.8589336316275991E-2</v>
          </cell>
          <cell r="I337">
            <v>1.6186621148202129E-2</v>
          </cell>
          <cell r="J337">
            <v>1.1621113894789552E-2</v>
          </cell>
          <cell r="K337">
            <v>1.1129736605996584E-2</v>
          </cell>
          <cell r="L337">
            <v>8.5952663968342346E-3</v>
          </cell>
          <cell r="M337">
            <v>7.9080283747589557E-3</v>
          </cell>
          <cell r="N337">
            <v>7.1523050567421408E-3</v>
          </cell>
          <cell r="O337">
            <v>5.9124524420110982E-3</v>
          </cell>
          <cell r="P337">
            <v>3.1496771580912949E-3</v>
          </cell>
          <cell r="Q337">
            <v>3.8071942742150052E-3</v>
          </cell>
          <cell r="R337">
            <v>3.7817871024041771E-3</v>
          </cell>
          <cell r="S337">
            <v>2.6862660536376062E-3</v>
          </cell>
          <cell r="T337">
            <v>1.9886926251819863E-3</v>
          </cell>
          <cell r="U337">
            <v>2.831282661405702E-3</v>
          </cell>
          <cell r="V337">
            <v>3.4194031143213038E-3</v>
          </cell>
          <cell r="W337">
            <v>4.2718259299833958E-3</v>
          </cell>
        </row>
        <row r="338">
          <cell r="D338" t="str">
            <v>18, 25 e 28</v>
          </cell>
          <cell r="E338" t="str">
            <v>IRJ</v>
          </cell>
          <cell r="F338">
            <v>3.6661683282122173E-2</v>
          </cell>
          <cell r="G338">
            <v>5.6261229002550477E-2</v>
          </cell>
          <cell r="H338">
            <v>4.1767923193430125E-2</v>
          </cell>
          <cell r="I338">
            <v>2.8557254903970961E-2</v>
          </cell>
          <cell r="J338">
            <v>2.0848719236722716E-2</v>
          </cell>
          <cell r="K338">
            <v>1.8041888813931303E-2</v>
          </cell>
          <cell r="L338">
            <v>1.6400595838160729E-2</v>
          </cell>
          <cell r="M338">
            <v>1.6129867399309931E-2</v>
          </cell>
          <cell r="N338">
            <v>1.2977217253608555E-2</v>
          </cell>
          <cell r="O338">
            <v>1.0703301439738249E-2</v>
          </cell>
          <cell r="P338">
            <v>7.2659219096709235E-3</v>
          </cell>
          <cell r="Q338">
            <v>6.9676065095672299E-3</v>
          </cell>
          <cell r="R338">
            <v>7.6203010113444171E-3</v>
          </cell>
          <cell r="S338">
            <v>5.5278604164991554E-3</v>
          </cell>
          <cell r="T338">
            <v>4.9551591244117819E-3</v>
          </cell>
          <cell r="U338">
            <v>6.1746058041294571E-3</v>
          </cell>
          <cell r="V338">
            <v>7.5049237184454595E-3</v>
          </cell>
          <cell r="W338">
            <v>1.0886266079635104E-2</v>
          </cell>
        </row>
        <row r="339">
          <cell r="D339" t="str">
            <v>Soma Novas Estações</v>
          </cell>
          <cell r="F339">
            <v>0.7462305328715565</v>
          </cell>
          <cell r="G339">
            <v>0.47323257070345398</v>
          </cell>
          <cell r="H339">
            <v>0.32275557315502934</v>
          </cell>
          <cell r="I339">
            <v>0.19409137068558485</v>
          </cell>
          <cell r="J339">
            <v>0.13197365250979839</v>
          </cell>
          <cell r="K339">
            <v>0.11116068508410273</v>
          </cell>
          <cell r="L339">
            <v>9.1764342998149298E-2</v>
          </cell>
          <cell r="M339">
            <v>7.9676523982194408E-2</v>
          </cell>
          <cell r="N339">
            <v>6.8337307703719666E-2</v>
          </cell>
          <cell r="O339">
            <v>5.5150843646076426E-2</v>
          </cell>
          <cell r="P339">
            <v>3.7229517307809268E-2</v>
          </cell>
          <cell r="Q339">
            <v>3.3970756632088331E-2</v>
          </cell>
          <cell r="R339">
            <v>3.7855688895065812E-2</v>
          </cell>
          <cell r="S339">
            <v>2.8763148084527838E-2</v>
          </cell>
          <cell r="T339">
            <v>2.4875230253318011E-2</v>
          </cell>
          <cell r="U339">
            <v>3.4156112106745386E-2</v>
          </cell>
          <cell r="V339">
            <v>3.5437450457511704E-2</v>
          </cell>
          <cell r="W339">
            <v>4.1891454281127491E-2</v>
          </cell>
        </row>
        <row r="340">
          <cell r="D340" t="str">
            <v>06, 12, 18, 20 e 25</v>
          </cell>
          <cell r="E340" t="str">
            <v>VCV</v>
          </cell>
          <cell r="F340">
            <v>4.7329632106018378E-2</v>
          </cell>
          <cell r="G340">
            <v>6.4060909879009462E-2</v>
          </cell>
          <cell r="H340">
            <v>5.0431740594965899E-2</v>
          </cell>
          <cell r="I340">
            <v>4.1916628079629974E-2</v>
          </cell>
          <cell r="J340">
            <v>3.2416294124408898E-2</v>
          </cell>
          <cell r="K340">
            <v>2.8632711857953314E-2</v>
          </cell>
          <cell r="L340">
            <v>2.1723266276462889E-2</v>
          </cell>
          <cell r="M340">
            <v>2.180356394754969E-2</v>
          </cell>
          <cell r="N340">
            <v>2.2178392230535342E-2</v>
          </cell>
          <cell r="O340">
            <v>1.7641219887951816E-2</v>
          </cell>
          <cell r="P340">
            <v>1.1998770126062076E-2</v>
          </cell>
          <cell r="Q340">
            <v>9.4194984205288618E-3</v>
          </cell>
          <cell r="R340">
            <v>1.0704348393355023E-2</v>
          </cell>
          <cell r="S340">
            <v>1.0640902877776722E-2</v>
          </cell>
          <cell r="T340">
            <v>8.9391733501930273E-3</v>
          </cell>
          <cell r="U340">
            <v>9.0179364768602898E-3</v>
          </cell>
          <cell r="V340">
            <v>1.0871037433582536E-2</v>
          </cell>
          <cell r="W340">
            <v>1.3518262055850681E-2</v>
          </cell>
        </row>
        <row r="341">
          <cell r="D341" t="str">
            <v>14, 19 e 26</v>
          </cell>
          <cell r="E341" t="str">
            <v>TCL</v>
          </cell>
          <cell r="F341">
            <v>1.7729830439714822E-2</v>
          </cell>
          <cell r="G341">
            <v>1.6684884349126183E-2</v>
          </cell>
          <cell r="H341">
            <v>1.1072535194393614E-2</v>
          </cell>
          <cell r="I341">
            <v>7.290244570618833E-3</v>
          </cell>
          <cell r="J341">
            <v>5.5271151450828363E-3</v>
          </cell>
          <cell r="K341">
            <v>5.5453424493035613E-3</v>
          </cell>
          <cell r="L341">
            <v>4.1001489595401822E-3</v>
          </cell>
          <cell r="M341">
            <v>4.1266100447650902E-3</v>
          </cell>
          <cell r="N341">
            <v>3.216975636875286E-3</v>
          </cell>
          <cell r="O341">
            <v>2.723894078975303E-3</v>
          </cell>
          <cell r="P341">
            <v>2.3664241081955764E-3</v>
          </cell>
          <cell r="Q341">
            <v>2.2049387688503892E-3</v>
          </cell>
          <cell r="R341">
            <v>3.2334279725555713E-3</v>
          </cell>
          <cell r="S341">
            <v>2.3664724758236055E-3</v>
          </cell>
          <cell r="T341">
            <v>2.9001767450570629E-3</v>
          </cell>
          <cell r="U341">
            <v>2.9818828029698351E-3</v>
          </cell>
          <cell r="V341">
            <v>3.663646193915683E-3</v>
          </cell>
          <cell r="W341">
            <v>4.1340250935323177E-3</v>
          </cell>
        </row>
        <row r="342">
          <cell r="D342" t="str">
            <v>05, 12, 20 e 28</v>
          </cell>
          <cell r="E342" t="str">
            <v>ERN</v>
          </cell>
          <cell r="F342">
            <v>3.0088123267397401E-2</v>
          </cell>
          <cell r="G342">
            <v>4.1234781953186847E-2</v>
          </cell>
          <cell r="H342">
            <v>3.5799725834948601E-2</v>
          </cell>
          <cell r="I342">
            <v>2.3092419227792236E-2</v>
          </cell>
          <cell r="J342">
            <v>1.6486864834477859E-2</v>
          </cell>
          <cell r="K342">
            <v>1.2974929780148648E-2</v>
          </cell>
          <cell r="L342">
            <v>9.4510314319676218E-3</v>
          </cell>
          <cell r="M342">
            <v>1.0226304550097518E-2</v>
          </cell>
          <cell r="N342">
            <v>9.9554464490679354E-3</v>
          </cell>
          <cell r="O342">
            <v>8.2798368547675749E-3</v>
          </cell>
          <cell r="P342">
            <v>5.0494824280511242E-3</v>
          </cell>
          <cell r="Q342">
            <v>4.7185689653398326E-3</v>
          </cell>
          <cell r="R342">
            <v>5.481227681547054E-3</v>
          </cell>
          <cell r="S342">
            <v>3.8923446899646946E-3</v>
          </cell>
          <cell r="T342">
            <v>4.7604329715293789E-3</v>
          </cell>
          <cell r="U342">
            <v>4.5631842893932321E-3</v>
          </cell>
          <cell r="V342">
            <v>4.196540185757964E-3</v>
          </cell>
          <cell r="W342">
            <v>5.4259079352611678E-3</v>
          </cell>
        </row>
        <row r="343">
          <cell r="D343" t="str">
            <v>05, 10, 17 e 26</v>
          </cell>
          <cell r="E343" t="str">
            <v>INH</v>
          </cell>
          <cell r="F343">
            <v>1.7804956839883104E-2</v>
          </cell>
          <cell r="G343">
            <v>3.7069842825374094E-2</v>
          </cell>
          <cell r="H343">
            <v>3.3435146849813288E-2</v>
          </cell>
          <cell r="I343">
            <v>2.3767336400931559E-2</v>
          </cell>
          <cell r="J343">
            <v>1.7963124221519217E-2</v>
          </cell>
          <cell r="K343">
            <v>1.4131836611561453E-2</v>
          </cell>
          <cell r="L343">
            <v>1.098858729179519E-2</v>
          </cell>
          <cell r="M343">
            <v>9.6614453804718791E-3</v>
          </cell>
          <cell r="N343">
            <v>9.4869548514647378E-3</v>
          </cell>
          <cell r="O343">
            <v>8.9768332808583141E-3</v>
          </cell>
          <cell r="P343">
            <v>6.3618479105891634E-3</v>
          </cell>
          <cell r="Q343">
            <v>4.6083220268973131E-3</v>
          </cell>
          <cell r="R343">
            <v>7.7502999429895601E-3</v>
          </cell>
          <cell r="S343">
            <v>5.6603463273078129E-3</v>
          </cell>
          <cell r="T343">
            <v>5.0463075363992894E-3</v>
          </cell>
          <cell r="U343">
            <v>4.1339738859354535E-3</v>
          </cell>
          <cell r="V343">
            <v>5.1957164204622409E-3</v>
          </cell>
          <cell r="W343">
            <v>6.0287865947346309E-3</v>
          </cell>
        </row>
        <row r="344">
          <cell r="D344" t="str">
            <v>14 e 17</v>
          </cell>
          <cell r="E344" t="str">
            <v>DCT</v>
          </cell>
          <cell r="F344">
            <v>5.6344800126212355E-3</v>
          </cell>
          <cell r="G344">
            <v>1.6094380159059216E-2</v>
          </cell>
          <cell r="H344">
            <v>1.9086881568012224E-2</v>
          </cell>
          <cell r="I344">
            <v>1.751367348019759E-2</v>
          </cell>
          <cell r="J344">
            <v>1.5329477475037436E-2</v>
          </cell>
          <cell r="K344">
            <v>1.4380791246169269E-2</v>
          </cell>
          <cell r="L344">
            <v>1.3626412482508541E-2</v>
          </cell>
          <cell r="M344">
            <v>1.3886121253296975E-2</v>
          </cell>
          <cell r="N344">
            <v>1.520255234222374E-2</v>
          </cell>
          <cell r="O344">
            <v>1.3531344409968489E-2</v>
          </cell>
          <cell r="P344">
            <v>1.3248642014193544E-2</v>
          </cell>
          <cell r="Q344">
            <v>1.3582422816118397E-2</v>
          </cell>
          <cell r="R344">
            <v>1.2267171913423549E-2</v>
          </cell>
          <cell r="S344">
            <v>1.0868413165992968E-2</v>
          </cell>
          <cell r="T344">
            <v>1.2429328907387413E-2</v>
          </cell>
          <cell r="U344">
            <v>2.3719522296350961E-2</v>
          </cell>
          <cell r="V344">
            <v>2.2048488912474382E-2</v>
          </cell>
          <cell r="W344">
            <v>4.5267574774178886E-2</v>
          </cell>
        </row>
        <row r="345">
          <cell r="D345" t="str">
            <v>07, 10, 19 e 31</v>
          </cell>
          <cell r="E345" t="str">
            <v>MGR</v>
          </cell>
          <cell r="F345">
            <v>3.5084028878588226E-2</v>
          </cell>
          <cell r="G345">
            <v>3.771060269119144E-2</v>
          </cell>
          <cell r="H345">
            <v>3.6546932794251356E-2</v>
          </cell>
          <cell r="I345">
            <v>3.3147830782032511E-2</v>
          </cell>
          <cell r="J345">
            <v>3.0127501570739984E-2</v>
          </cell>
          <cell r="K345">
            <v>2.2869656139953509E-2</v>
          </cell>
          <cell r="L345">
            <v>1.7830005567174737E-2</v>
          </cell>
          <cell r="M345">
            <v>1.7310579969152418E-2</v>
          </cell>
          <cell r="N345">
            <v>1.7041381862816288E-2</v>
          </cell>
          <cell r="O345">
            <v>1.6006883440566631E-2</v>
          </cell>
          <cell r="P345">
            <v>1.1098862366607421E-2</v>
          </cell>
          <cell r="Q345">
            <v>1.0572681396637616E-2</v>
          </cell>
          <cell r="R345">
            <v>1.4224246738917711E-2</v>
          </cell>
          <cell r="S345">
            <v>1.060800982405871E-2</v>
          </cell>
          <cell r="T345">
            <v>1.0216908361872454E-2</v>
          </cell>
          <cell r="U345">
            <v>1.1724221020767761E-2</v>
          </cell>
          <cell r="V345">
            <v>1.4154996658310593E-2</v>
          </cell>
          <cell r="W345">
            <v>2.1462480277255284E-2</v>
          </cell>
        </row>
        <row r="346">
          <cell r="D346" t="str">
            <v>04, 11,13, 24  e 27</v>
          </cell>
          <cell r="E346" t="str">
            <v>TRG</v>
          </cell>
          <cell r="F346">
            <v>3.2003846471688616E-3</v>
          </cell>
          <cell r="G346">
            <v>5.8045305491688974E-3</v>
          </cell>
          <cell r="H346">
            <v>6.0911554657085594E-3</v>
          </cell>
          <cell r="I346">
            <v>6.431362632142802E-3</v>
          </cell>
          <cell r="J346">
            <v>8.4182215286646277E-3</v>
          </cell>
          <cell r="K346">
            <v>9.723875139975963E-3</v>
          </cell>
          <cell r="L346">
            <v>1.0145047471449422E-2</v>
          </cell>
          <cell r="M346">
            <v>1.0261608248199121E-2</v>
          </cell>
          <cell r="N346">
            <v>9.3417224562077471E-3</v>
          </cell>
          <cell r="O346">
            <v>9.2676490310547935E-3</v>
          </cell>
          <cell r="P346">
            <v>8.2791513869828349E-3</v>
          </cell>
          <cell r="Q346">
            <v>1.1465681598022024E-2</v>
          </cell>
          <cell r="R346">
            <v>1.4329191331009426E-2</v>
          </cell>
          <cell r="S346">
            <v>1.1342621357094299E-2</v>
          </cell>
          <cell r="T346">
            <v>9.237477243970324E-3</v>
          </cell>
          <cell r="U346">
            <v>9.3613047996265117E-3</v>
          </cell>
          <cell r="V346">
            <v>1.3775309689122968E-2</v>
          </cell>
          <cell r="W346">
            <v>8.8778188883606533E-3</v>
          </cell>
        </row>
        <row r="347">
          <cell r="D347" t="str">
            <v>04, 13 e 17</v>
          </cell>
          <cell r="E347" t="str">
            <v>MRC</v>
          </cell>
          <cell r="F347">
            <v>9.0151680201939772E-4</v>
          </cell>
          <cell r="G347">
            <v>2.5756033822069788E-3</v>
          </cell>
          <cell r="H347">
            <v>3.480660266119177E-3</v>
          </cell>
          <cell r="I347">
            <v>4.8411780351765689E-3</v>
          </cell>
          <cell r="J347">
            <v>8.0938381326854068E-3</v>
          </cell>
          <cell r="K347">
            <v>1.1617882948364853E-2</v>
          </cell>
          <cell r="L347">
            <v>1.2939919652126812E-2</v>
          </cell>
          <cell r="M347">
            <v>1.5706223022090703E-2</v>
          </cell>
          <cell r="N347">
            <v>8.9169567410475152E-3</v>
          </cell>
          <cell r="O347">
            <v>8.6203236146394878E-3</v>
          </cell>
          <cell r="P347">
            <v>1.0548918735829575E-2</v>
          </cell>
          <cell r="Q347">
            <v>1.3317830163856351E-2</v>
          </cell>
          <cell r="R347">
            <v>1.1780266823989012E-2</v>
          </cell>
          <cell r="S347">
            <v>1.0489229352299224E-2</v>
          </cell>
          <cell r="T347">
            <v>1.2595053292819245E-2</v>
          </cell>
          <cell r="U347">
            <v>2.2258700923178869E-2</v>
          </cell>
          <cell r="V347">
            <v>4.5695659800475602E-2</v>
          </cell>
          <cell r="W347">
            <v>5.1950915342056134E-2</v>
          </cell>
        </row>
        <row r="348">
          <cell r="D348" t="str">
            <v>06, 14, 21, 24 e 27</v>
          </cell>
          <cell r="E348" t="str">
            <v>SCR</v>
          </cell>
          <cell r="F348">
            <v>4.1469772892892293E-3</v>
          </cell>
          <cell r="G348">
            <v>7.2292789566921721E-3</v>
          </cell>
          <cell r="H348">
            <v>6.8175541299421265E-3</v>
          </cell>
          <cell r="I348">
            <v>7.3266957934719282E-3</v>
          </cell>
          <cell r="J348">
            <v>8.8339361720554711E-3</v>
          </cell>
          <cell r="K348">
            <v>1.0989150459394524E-2</v>
          </cell>
          <cell r="L348">
            <v>1.527963768224974E-2</v>
          </cell>
          <cell r="M348">
            <v>1.6719831420918933E-2</v>
          </cell>
          <cell r="N348">
            <v>1.2311959185012013E-2</v>
          </cell>
          <cell r="O348">
            <v>1.4161044629402189E-2</v>
          </cell>
          <cell r="P348">
            <v>2.0387910239200481E-2</v>
          </cell>
          <cell r="Q348">
            <v>2.6935532000276357E-2</v>
          </cell>
          <cell r="R348">
            <v>2.9878009002544201E-2</v>
          </cell>
          <cell r="S348">
            <v>2.837574100740459E-2</v>
          </cell>
          <cell r="T348">
            <v>3.3350375324301906E-2</v>
          </cell>
          <cell r="U348">
            <v>4.0047589644734267E-2</v>
          </cell>
          <cell r="V348">
            <v>5.4195318970359993E-2</v>
          </cell>
          <cell r="W348">
            <v>6.3250583931044463E-2</v>
          </cell>
        </row>
        <row r="350">
          <cell r="E350" t="str">
            <v>LINHA 2</v>
          </cell>
          <cell r="F350">
            <v>0.90815046315425707</v>
          </cell>
          <cell r="G350">
            <v>0.70169738544846905</v>
          </cell>
          <cell r="H350">
            <v>0.52551790585318425</v>
          </cell>
          <cell r="I350">
            <v>0.35941873968757881</v>
          </cell>
          <cell r="J350">
            <v>0.27517002571447013</v>
          </cell>
          <cell r="K350">
            <v>0.24202686171692783</v>
          </cell>
          <cell r="L350">
            <v>0.20784839981342446</v>
          </cell>
          <cell r="M350">
            <v>0.19937881181873671</v>
          </cell>
          <cell r="N350">
            <v>0.1759896494589703</v>
          </cell>
          <cell r="O350">
            <v>0.15435987287426103</v>
          </cell>
          <cell r="P350">
            <v>0.12656952662352108</v>
          </cell>
          <cell r="Q350">
            <v>0.13079623278861549</v>
          </cell>
          <cell r="R350">
            <v>0.14750387869539691</v>
          </cell>
          <cell r="S350">
            <v>0.12300722916225047</v>
          </cell>
          <cell r="T350">
            <v>0.12435046398684811</v>
          </cell>
          <cell r="U350">
            <v>0.16196442824656254</v>
          </cell>
          <cell r="V350">
            <v>0.20923416472197365</v>
          </cell>
          <cell r="W350">
            <v>0.26180780917340174</v>
          </cell>
        </row>
        <row r="352">
          <cell r="E352" t="str">
            <v>% HORA</v>
          </cell>
          <cell r="F352">
            <v>1</v>
          </cell>
          <cell r="G352">
            <v>1</v>
          </cell>
          <cell r="H352">
            <v>1</v>
          </cell>
          <cell r="I352">
            <v>1</v>
          </cell>
          <cell r="J352">
            <v>1</v>
          </cell>
          <cell r="K352">
            <v>1</v>
          </cell>
          <cell r="L352">
            <v>1</v>
          </cell>
          <cell r="M352">
            <v>1</v>
          </cell>
          <cell r="N352">
            <v>1</v>
          </cell>
          <cell r="O352">
            <v>1</v>
          </cell>
          <cell r="P352">
            <v>1</v>
          </cell>
          <cell r="Q352">
            <v>1</v>
          </cell>
          <cell r="R352">
            <v>1</v>
          </cell>
          <cell r="S352">
            <v>1</v>
          </cell>
          <cell r="T352">
            <v>1</v>
          </cell>
          <cell r="U352">
            <v>1</v>
          </cell>
          <cell r="V352">
            <v>1</v>
          </cell>
          <cell r="W352">
            <v>1</v>
          </cell>
        </row>
        <row r="354">
          <cell r="E354" t="str">
            <v>SISTEMA</v>
          </cell>
          <cell r="F354">
            <v>6.3662482141872406E-3</v>
          </cell>
          <cell r="G354">
            <v>3.8067207635231658E-2</v>
          </cell>
          <cell r="H354">
            <v>7.5849651341147725E-2</v>
          </cell>
          <cell r="I354">
            <v>8.3973840936914457E-2</v>
          </cell>
          <cell r="J354">
            <v>6.0745588873296653E-2</v>
          </cell>
          <cell r="K354">
            <v>4.8988722171846764E-2</v>
          </cell>
          <cell r="L354">
            <v>5.0858436026185838E-2</v>
          </cell>
          <cell r="M354">
            <v>6.0963298884422708E-2</v>
          </cell>
          <cell r="N354">
            <v>6.1252749892185245E-2</v>
          </cell>
          <cell r="O354">
            <v>5.9698696423046531E-2</v>
          </cell>
          <cell r="P354">
            <v>5.739868007088203E-2</v>
          </cell>
          <cell r="Q354">
            <v>6.5073005790407146E-2</v>
          </cell>
          <cell r="R354">
            <v>0.10117403184448924</v>
          </cell>
          <cell r="S354">
            <v>0.10468981895298608</v>
          </cell>
          <cell r="T354">
            <v>5.7719123189191486E-2</v>
          </cell>
          <cell r="U354">
            <v>3.1757826117711573E-2</v>
          </cell>
          <cell r="V354">
            <v>2.1540042930768933E-2</v>
          </cell>
          <cell r="W354">
            <v>1.3883030705098732E-2</v>
          </cell>
        </row>
        <row r="360">
          <cell r="G360" t="str">
            <v>ENTRADAS HORÁRIAS DE PAGANTES POR LINHA DE BLOQUEIO DA ESTAÇÃO EM DIA ÚTIL  - MAIO/99 -  APÓS NOVA CONFIGURAÇÃO DO SISTEMA COM AS INAUGURAÇÕES DE 7 NOVAS ESTAÇÕES NO PERÍODO DE JUL A SET/98.</v>
          </cell>
          <cell r="AG360" t="str">
            <v>PERCENTUAL DAS ENTRADAS HORÁRIAS DE PAGANTES POR LINHA DE BLOQUEIO DA ESTAÇÃO EM DIA ÚTIL  - MAIO/99 -  APÓS NOVA CONFIGURAÇÃO DO SISTEMA COM AS INAUGURAÇÕES DE 7 NOVAS ESTAÇÕES NO PERÍODO DE JUL A SET/98.</v>
          </cell>
        </row>
        <row r="362">
          <cell r="G362" t="str">
            <v xml:space="preserve">( CAV, na Linha 1, no início de jul/98  e trecho PVN a IRJ, na Linha 2, no mês de set/98) </v>
          </cell>
          <cell r="AG362" t="str">
            <v xml:space="preserve">( CAV, na Linha 1, no início de jul/98  e trecho PVN a IRJ, na Linha 2, no mês de set/98) </v>
          </cell>
        </row>
        <row r="363">
          <cell r="E363" t="str">
            <v>LINHA 1</v>
          </cell>
          <cell r="AE363" t="str">
            <v>LINHA 1</v>
          </cell>
        </row>
        <row r="364">
          <cell r="D364" t="str">
            <v>DIAS MAIO/99</v>
          </cell>
          <cell r="E364" t="str">
            <v>ESTAÇÃO</v>
          </cell>
          <cell r="F364" t="str">
            <v>=&gt;6h</v>
          </cell>
          <cell r="G364" t="str">
            <v>6h às 7h</v>
          </cell>
          <cell r="H364" t="str">
            <v>7h às 8h</v>
          </cell>
          <cell r="I364" t="str">
            <v>8h às 9h</v>
          </cell>
          <cell r="J364" t="str">
            <v>9h às 10h</v>
          </cell>
          <cell r="K364" t="str">
            <v>10h às 11h</v>
          </cell>
          <cell r="L364" t="str">
            <v>11h às 12h</v>
          </cell>
          <cell r="M364" t="str">
            <v>12h às 13h</v>
          </cell>
          <cell r="N364" t="str">
            <v>13h às 14h</v>
          </cell>
          <cell r="O364" t="str">
            <v>14h às 15h</v>
          </cell>
          <cell r="P364" t="str">
            <v>15h às 16h</v>
          </cell>
          <cell r="Q364" t="str">
            <v>16h às 17h</v>
          </cell>
          <cell r="R364" t="str">
            <v>17h às 18h</v>
          </cell>
          <cell r="S364" t="str">
            <v>18h às 19h</v>
          </cell>
          <cell r="T364" t="str">
            <v>19h às 20h</v>
          </cell>
          <cell r="U364" t="str">
            <v>20h às 21h</v>
          </cell>
          <cell r="V364" t="str">
            <v>21h às 22h</v>
          </cell>
          <cell r="W364" t="str">
            <v>22h às 23h</v>
          </cell>
          <cell r="X364" t="str">
            <v>-</v>
          </cell>
          <cell r="Y364" t="str">
            <v>SOMA</v>
          </cell>
          <cell r="Z364" t="str">
            <v>%Bloqueio</v>
          </cell>
          <cell r="AD364" t="str">
            <v>DIAS MAIO/99</v>
          </cell>
          <cell r="AE364" t="str">
            <v>ESTAÇÃO</v>
          </cell>
          <cell r="AF364" t="str">
            <v>=&gt;6h</v>
          </cell>
          <cell r="AG364" t="str">
            <v>6h às 7h</v>
          </cell>
          <cell r="AH364" t="str">
            <v>7h às 8h</v>
          </cell>
          <cell r="AI364" t="str">
            <v>8h às 9h</v>
          </cell>
          <cell r="AJ364" t="str">
            <v>9h às 10h</v>
          </cell>
          <cell r="AK364" t="str">
            <v>10h às 11h</v>
          </cell>
          <cell r="AL364" t="str">
            <v>11h às 12h</v>
          </cell>
          <cell r="AM364" t="str">
            <v>12h às 13h</v>
          </cell>
          <cell r="AN364" t="str">
            <v>13h às 14h</v>
          </cell>
          <cell r="AO364" t="str">
            <v>14h às 15h</v>
          </cell>
          <cell r="AP364" t="str">
            <v>15h às 16h</v>
          </cell>
          <cell r="AQ364" t="str">
            <v>16h às 17h</v>
          </cell>
          <cell r="AR364" t="str">
            <v>17h às 18h</v>
          </cell>
          <cell r="AS364" t="str">
            <v>18h às 19h</v>
          </cell>
          <cell r="AT364" t="str">
            <v>19h às 20h</v>
          </cell>
          <cell r="AU364" t="str">
            <v>20h às 21h</v>
          </cell>
          <cell r="AV364" t="str">
            <v>21h às 22h</v>
          </cell>
          <cell r="AW364" t="str">
            <v>22h às 23h</v>
          </cell>
          <cell r="AX364" t="str">
            <v>SOMA</v>
          </cell>
          <cell r="AY364" t="str">
            <v>%Bloqueio</v>
          </cell>
        </row>
        <row r="365">
          <cell r="D365" t="str">
            <v>03, 11, 18, 25 e 28</v>
          </cell>
          <cell r="E365" t="str">
            <v>SPN - 1</v>
          </cell>
          <cell r="F365">
            <v>5.6</v>
          </cell>
          <cell r="G365">
            <v>153.80000000000001</v>
          </cell>
          <cell r="H365">
            <v>762.39999999999986</v>
          </cell>
          <cell r="I365">
            <v>1129.4000000000001</v>
          </cell>
          <cell r="J365">
            <v>793.8</v>
          </cell>
          <cell r="K365">
            <v>578.4</v>
          </cell>
          <cell r="L365">
            <v>516.4</v>
          </cell>
          <cell r="M365">
            <v>600.79999999999995</v>
          </cell>
          <cell r="N365">
            <v>619.20000000000005</v>
          </cell>
          <cell r="O365">
            <v>610.6</v>
          </cell>
          <cell r="P365">
            <v>559.4</v>
          </cell>
          <cell r="Q365">
            <v>620.19999999999993</v>
          </cell>
          <cell r="R365">
            <v>752.99999999999989</v>
          </cell>
          <cell r="S365">
            <v>731.4</v>
          </cell>
          <cell r="T365">
            <v>542.19999999999993</v>
          </cell>
          <cell r="U365">
            <v>257</v>
          </cell>
          <cell r="V365">
            <v>19.8</v>
          </cell>
          <cell r="W365">
            <v>0</v>
          </cell>
          <cell r="Y365">
            <v>9253.4</v>
          </cell>
          <cell r="Z365">
            <v>0.28487733994621639</v>
          </cell>
          <cell r="AD365" t="str">
            <v>03, 11, 18, 25 e 28</v>
          </cell>
          <cell r="AE365" t="str">
            <v>SPN - 1</v>
          </cell>
          <cell r="AF365">
            <v>6.0518295977694684E-4</v>
          </cell>
          <cell r="AG365">
            <v>1.6620917716731149E-2</v>
          </cell>
          <cell r="AH365">
            <v>8.2391337238204326E-2</v>
          </cell>
          <cell r="AI365">
            <v>0.12205243478072926</v>
          </cell>
          <cell r="AJ365">
            <v>8.5784684548382215E-2</v>
          </cell>
          <cell r="AK365">
            <v>6.2506754274104653E-2</v>
          </cell>
          <cell r="AL365">
            <v>5.5806514362288458E-2</v>
          </cell>
          <cell r="AM365">
            <v>6.4927486113212432E-2</v>
          </cell>
          <cell r="AN365">
            <v>6.691594440962241E-2</v>
          </cell>
          <cell r="AO365">
            <v>6.5986556292822102E-2</v>
          </cell>
          <cell r="AP365">
            <v>6.0453454946290015E-2</v>
          </cell>
          <cell r="AQ365">
            <v>6.7024012795296864E-2</v>
          </cell>
          <cell r="AR365">
            <v>8.1375494412864458E-2</v>
          </cell>
          <cell r="AS365">
            <v>7.9041217282296239E-2</v>
          </cell>
          <cell r="AT365">
            <v>5.8594678712689384E-2</v>
          </cell>
          <cell r="AU365">
            <v>2.7773575118334882E-2</v>
          </cell>
          <cell r="AV365">
            <v>2.139754036354205E-3</v>
          </cell>
          <cell r="AW365">
            <v>0</v>
          </cell>
          <cell r="AX365">
            <v>1.0000000000000002</v>
          </cell>
          <cell r="AY365">
            <v>0.28487733994621639</v>
          </cell>
        </row>
        <row r="366">
          <cell r="D366" t="str">
            <v>03, 11, 18, 25 e 28</v>
          </cell>
          <cell r="E366" t="str">
            <v>SPN - 2</v>
          </cell>
          <cell r="F366">
            <v>23</v>
          </cell>
          <cell r="G366">
            <v>516.20000000000005</v>
          </cell>
          <cell r="H366">
            <v>2205.6</v>
          </cell>
          <cell r="I366">
            <v>3286.4000000000005</v>
          </cell>
          <cell r="J366">
            <v>2154.6</v>
          </cell>
          <cell r="K366">
            <v>1256.4000000000001</v>
          </cell>
          <cell r="L366">
            <v>1138.0500000000002</v>
          </cell>
          <cell r="M366">
            <v>1298.8000000000002</v>
          </cell>
          <cell r="N366">
            <v>1434.2</v>
          </cell>
          <cell r="O366">
            <v>1344.6000000000001</v>
          </cell>
          <cell r="P366">
            <v>1274.5999999999999</v>
          </cell>
          <cell r="Q366">
            <v>1368.4</v>
          </cell>
          <cell r="R366">
            <v>1613.4</v>
          </cell>
          <cell r="S366">
            <v>1571</v>
          </cell>
          <cell r="T366">
            <v>1088</v>
          </cell>
          <cell r="U366">
            <v>669.6</v>
          </cell>
          <cell r="V366">
            <v>562</v>
          </cell>
          <cell r="W366">
            <v>423.79999999999995</v>
          </cell>
          <cell r="Y366">
            <v>23228.65</v>
          </cell>
          <cell r="Z366">
            <v>0.71512266005378355</v>
          </cell>
          <cell r="AD366" t="str">
            <v>03, 11, 18, 25 e 28</v>
          </cell>
          <cell r="AE366" t="str">
            <v>SPN - 2</v>
          </cell>
          <cell r="AF366">
            <v>9.9015655236098514E-4</v>
          </cell>
          <cell r="AG366">
            <v>2.222255705777133E-2</v>
          </cell>
          <cell r="AH366">
            <v>9.4951708342929944E-2</v>
          </cell>
          <cell r="AI366">
            <v>0.14148045624691924</v>
          </cell>
          <cell r="AJ366">
            <v>9.275614381378168E-2</v>
          </cell>
          <cell r="AK366">
            <v>5.4088377929840954E-2</v>
          </cell>
          <cell r="AL366">
            <v>4.8993376713670406E-2</v>
          </cell>
          <cell r="AM366">
            <v>5.5913710008975992E-2</v>
          </cell>
          <cell r="AN366">
            <v>6.1742718582440216E-2</v>
          </cell>
          <cell r="AO366">
            <v>5.7885413056720902E-2</v>
          </cell>
          <cell r="AP366">
            <v>5.4871893114752678E-2</v>
          </cell>
          <cell r="AQ366">
            <v>5.8910009836990095E-2</v>
          </cell>
          <cell r="AR366">
            <v>6.945732963387885E-2</v>
          </cell>
          <cell r="AS366">
            <v>6.763199755474382E-2</v>
          </cell>
          <cell r="AT366">
            <v>4.6838709955163128E-2</v>
          </cell>
          <cell r="AU366">
            <v>2.8826470759170247E-2</v>
          </cell>
          <cell r="AV366">
            <v>2.4194260105516247E-2</v>
          </cell>
          <cell r="AW366">
            <v>1.8244710734373282E-2</v>
          </cell>
          <cell r="AX366">
            <v>1</v>
          </cell>
          <cell r="AY366">
            <v>0.71512266005378355</v>
          </cell>
        </row>
        <row r="367">
          <cell r="E367" t="str">
            <v>SPN</v>
          </cell>
          <cell r="F367">
            <v>28.599999999999998</v>
          </cell>
          <cell r="G367">
            <v>670</v>
          </cell>
          <cell r="H367">
            <v>2968.0000000000005</v>
          </cell>
          <cell r="I367">
            <v>4415.8000000000011</v>
          </cell>
          <cell r="J367">
            <v>2948.3999999999996</v>
          </cell>
          <cell r="K367">
            <v>1834.8</v>
          </cell>
          <cell r="L367">
            <v>1654.45</v>
          </cell>
          <cell r="M367">
            <v>1899.6000000000001</v>
          </cell>
          <cell r="N367">
            <v>2053.3999999999996</v>
          </cell>
          <cell r="O367">
            <v>1955.2</v>
          </cell>
          <cell r="P367">
            <v>1834</v>
          </cell>
          <cell r="Q367">
            <v>1988.6</v>
          </cell>
          <cell r="R367">
            <v>2366.4</v>
          </cell>
          <cell r="S367">
            <v>2302.4</v>
          </cell>
          <cell r="T367">
            <v>1630.1999999999998</v>
          </cell>
          <cell r="U367">
            <v>926.6</v>
          </cell>
          <cell r="V367">
            <v>581.79999999999995</v>
          </cell>
          <cell r="W367">
            <v>423.79999999999995</v>
          </cell>
          <cell r="Y367">
            <v>32482.050000000003</v>
          </cell>
          <cell r="Z367">
            <v>1</v>
          </cell>
          <cell r="AE367" t="str">
            <v>SPN</v>
          </cell>
          <cell r="AF367">
            <v>8.8048629935610575E-4</v>
          </cell>
          <cell r="AG367">
            <v>2.0626776942957725E-2</v>
          </cell>
          <cell r="AH367">
            <v>9.1373543233878404E-2</v>
          </cell>
          <cell r="AI367">
            <v>0.13594585317121305</v>
          </cell>
          <cell r="AJ367">
            <v>9.0770133042711268E-2</v>
          </cell>
          <cell r="AK367">
            <v>5.6486582589460939E-2</v>
          </cell>
          <cell r="AL367">
            <v>5.0934285243696129E-2</v>
          </cell>
          <cell r="AM367">
            <v>5.8481530568421633E-2</v>
          </cell>
          <cell r="AN367">
            <v>6.3216453395028932E-2</v>
          </cell>
          <cell r="AO367">
            <v>6.0193245192344688E-2</v>
          </cell>
          <cell r="AP367">
            <v>5.6461953602066364E-2</v>
          </cell>
          <cell r="AQ367">
            <v>6.1221505416068252E-2</v>
          </cell>
          <cell r="AR367">
            <v>7.2852544713156955E-2</v>
          </cell>
          <cell r="AS367">
            <v>7.088222572159085E-2</v>
          </cell>
          <cell r="AT367">
            <v>5.0187719063298025E-2</v>
          </cell>
          <cell r="AU367">
            <v>2.8526524649768101E-2</v>
          </cell>
          <cell r="AV367">
            <v>1.7911431082705678E-2</v>
          </cell>
          <cell r="AW367">
            <v>1.3047206072276839E-2</v>
          </cell>
          <cell r="AX367">
            <v>1</v>
          </cell>
          <cell r="AY367">
            <v>1</v>
          </cell>
        </row>
        <row r="368">
          <cell r="AF368" t="e">
            <v>#DIV/0!</v>
          </cell>
          <cell r="AG368" t="e">
            <v>#DIV/0!</v>
          </cell>
          <cell r="AH368" t="e">
            <v>#DIV/0!</v>
          </cell>
          <cell r="AI368" t="e">
            <v>#DIV/0!</v>
          </cell>
          <cell r="AJ368" t="e">
            <v>#DIV/0!</v>
          </cell>
          <cell r="AK368" t="e">
            <v>#DIV/0!</v>
          </cell>
          <cell r="AL368" t="e">
            <v>#DIV/0!</v>
          </cell>
          <cell r="AM368" t="e">
            <v>#DIV/0!</v>
          </cell>
          <cell r="AN368" t="e">
            <v>#DIV/0!</v>
          </cell>
          <cell r="AO368" t="e">
            <v>#DIV/0!</v>
          </cell>
          <cell r="AP368" t="e">
            <v>#DIV/0!</v>
          </cell>
          <cell r="AQ368" t="e">
            <v>#DIV/0!</v>
          </cell>
          <cell r="AR368" t="e">
            <v>#DIV/0!</v>
          </cell>
          <cell r="AS368" t="e">
            <v>#DIV/0!</v>
          </cell>
          <cell r="AT368" t="e">
            <v>#DIV/0!</v>
          </cell>
          <cell r="AU368" t="e">
            <v>#DIV/0!</v>
          </cell>
          <cell r="AV368" t="e">
            <v>#DIV/0!</v>
          </cell>
          <cell r="AW368" t="e">
            <v>#DIV/0!</v>
          </cell>
          <cell r="AY368">
            <v>0</v>
          </cell>
        </row>
        <row r="369">
          <cell r="D369" t="str">
            <v>12, 21, 24 e 31</v>
          </cell>
          <cell r="E369" t="str">
            <v>ESA-2</v>
          </cell>
          <cell r="F369">
            <v>8.5</v>
          </cell>
          <cell r="G369">
            <v>83</v>
          </cell>
          <cell r="H369">
            <v>183</v>
          </cell>
          <cell r="I369">
            <v>221.5</v>
          </cell>
          <cell r="J369">
            <v>271.5</v>
          </cell>
          <cell r="K369">
            <v>321.25</v>
          </cell>
          <cell r="L369">
            <v>389</v>
          </cell>
          <cell r="M369">
            <v>504.25</v>
          </cell>
          <cell r="N369">
            <v>474.25</v>
          </cell>
          <cell r="O369">
            <v>490.75</v>
          </cell>
          <cell r="P369">
            <v>493.5</v>
          </cell>
          <cell r="Q369">
            <v>506.75</v>
          </cell>
          <cell r="R369">
            <v>694.75</v>
          </cell>
          <cell r="S369">
            <v>779.75</v>
          </cell>
          <cell r="T369">
            <v>397.75</v>
          </cell>
          <cell r="U369">
            <v>221</v>
          </cell>
          <cell r="V369">
            <v>133</v>
          </cell>
          <cell r="W369">
            <v>115</v>
          </cell>
          <cell r="Y369">
            <v>6288.5</v>
          </cell>
          <cell r="Z369">
            <v>0.68224104729271584</v>
          </cell>
          <cell r="AD369" t="str">
            <v>12, 21, 24 e 31</v>
          </cell>
          <cell r="AE369" t="str">
            <v>ESA-2</v>
          </cell>
          <cell r="AF369">
            <v>1.351673690069174E-3</v>
          </cell>
          <cell r="AG369">
            <v>1.3198696032440168E-2</v>
          </cell>
          <cell r="AH369">
            <v>2.9100739445018686E-2</v>
          </cell>
          <cell r="AI369">
            <v>3.5223026158861415E-2</v>
          </cell>
          <cell r="AJ369">
            <v>4.3174047865150673E-2</v>
          </cell>
          <cell r="AK369">
            <v>5.1085314462908482E-2</v>
          </cell>
          <cell r="AL369">
            <v>6.1858948874930431E-2</v>
          </cell>
          <cell r="AM369">
            <v>8.0186053907927171E-2</v>
          </cell>
          <cell r="AN369">
            <v>7.5415440884153612E-2</v>
          </cell>
          <cell r="AO369">
            <v>7.8039278047229071E-2</v>
          </cell>
          <cell r="AP369">
            <v>7.8476584241074981E-2</v>
          </cell>
          <cell r="AQ369">
            <v>8.0583604993241631E-2</v>
          </cell>
          <cell r="AR369">
            <v>0.11047944660888924</v>
          </cell>
          <cell r="AS369">
            <v>0.12399618350958098</v>
          </cell>
          <cell r="AT369">
            <v>6.3250377673531047E-2</v>
          </cell>
          <cell r="AU369">
            <v>3.5143515941798521E-2</v>
          </cell>
          <cell r="AV369">
            <v>2.1149717738729427E-2</v>
          </cell>
          <cell r="AW369">
            <v>1.8287349924465294E-2</v>
          </cell>
          <cell r="AX369">
            <v>1</v>
          </cell>
          <cell r="AY369">
            <v>0.68224104729271584</v>
          </cell>
        </row>
        <row r="370">
          <cell r="D370" t="str">
            <v>12, 21, 24 e 31</v>
          </cell>
          <cell r="E370" t="str">
            <v>ESA-4</v>
          </cell>
          <cell r="F370">
            <v>3.3333333333333335</v>
          </cell>
          <cell r="G370">
            <v>63</v>
          </cell>
          <cell r="H370">
            <v>137</v>
          </cell>
          <cell r="I370">
            <v>207.99999999999997</v>
          </cell>
          <cell r="J370">
            <v>204.66666666666666</v>
          </cell>
          <cell r="K370">
            <v>169</v>
          </cell>
          <cell r="L370">
            <v>169.66666666666666</v>
          </cell>
          <cell r="M370">
            <v>192</v>
          </cell>
          <cell r="N370">
            <v>194</v>
          </cell>
          <cell r="O370">
            <v>209.33333333333334</v>
          </cell>
          <cell r="P370">
            <v>215</v>
          </cell>
          <cell r="Q370">
            <v>204.33333333333331</v>
          </cell>
          <cell r="R370">
            <v>313.08333333333337</v>
          </cell>
          <cell r="S370">
            <v>394.25</v>
          </cell>
          <cell r="T370">
            <v>159.25</v>
          </cell>
          <cell r="U370">
            <v>86</v>
          </cell>
          <cell r="V370">
            <v>7</v>
          </cell>
          <cell r="W370">
            <v>0</v>
          </cell>
          <cell r="Y370">
            <v>2928.9166666666665</v>
          </cell>
          <cell r="Z370">
            <v>0.31775895270728421</v>
          </cell>
          <cell r="AD370" t="str">
            <v>12, 21, 24 e 31</v>
          </cell>
          <cell r="AE370" t="str">
            <v>ESA-4</v>
          </cell>
          <cell r="AF370">
            <v>1.138077218539278E-3</v>
          </cell>
          <cell r="AG370">
            <v>2.1509659430392354E-2</v>
          </cell>
          <cell r="AH370">
            <v>4.6774973681964323E-2</v>
          </cell>
          <cell r="AI370">
            <v>7.1016018436850931E-2</v>
          </cell>
          <cell r="AJ370">
            <v>6.9877941218311659E-2</v>
          </cell>
          <cell r="AK370">
            <v>5.7700514979941393E-2</v>
          </cell>
          <cell r="AL370">
            <v>5.7928130423649242E-2</v>
          </cell>
          <cell r="AM370">
            <v>6.5553247787862409E-2</v>
          </cell>
          <cell r="AN370">
            <v>6.6236094118985983E-2</v>
          </cell>
          <cell r="AO370">
            <v>7.1471249324266656E-2</v>
          </cell>
          <cell r="AP370">
            <v>7.3405980595783432E-2</v>
          </cell>
          <cell r="AQ370">
            <v>6.9764133496457728E-2</v>
          </cell>
          <cell r="AR370">
            <v>0.1068939027513017</v>
          </cell>
          <cell r="AS370">
            <v>0.13460608302273311</v>
          </cell>
          <cell r="AT370">
            <v>5.4371639115714007E-2</v>
          </cell>
          <cell r="AU370">
            <v>2.936239223831337E-2</v>
          </cell>
          <cell r="AV370">
            <v>2.3899621589324837E-3</v>
          </cell>
          <cell r="AW370">
            <v>0</v>
          </cell>
          <cell r="AX370">
            <v>1</v>
          </cell>
          <cell r="AY370">
            <v>0.31775895270728421</v>
          </cell>
        </row>
        <row r="371">
          <cell r="E371" t="str">
            <v>ESA</v>
          </cell>
          <cell r="F371">
            <v>11.833333333333334</v>
          </cell>
          <cell r="G371">
            <v>145.99999999999997</v>
          </cell>
          <cell r="H371">
            <v>320</v>
          </cell>
          <cell r="I371">
            <v>429.5</v>
          </cell>
          <cell r="J371">
            <v>476.16666666666669</v>
          </cell>
          <cell r="K371">
            <v>490.25</v>
          </cell>
          <cell r="L371">
            <v>558.66666666666663</v>
          </cell>
          <cell r="M371">
            <v>696.25</v>
          </cell>
          <cell r="N371">
            <v>668.25</v>
          </cell>
          <cell r="O371">
            <v>700.08333333333326</v>
          </cell>
          <cell r="P371">
            <v>708.5</v>
          </cell>
          <cell r="Q371">
            <v>711.08333333333326</v>
          </cell>
          <cell r="R371">
            <v>1007.8333333333334</v>
          </cell>
          <cell r="S371">
            <v>1174</v>
          </cell>
          <cell r="T371">
            <v>557</v>
          </cell>
          <cell r="U371">
            <v>307</v>
          </cell>
          <cell r="V371">
            <v>140</v>
          </cell>
          <cell r="W371">
            <v>115</v>
          </cell>
          <cell r="Y371">
            <v>9217.4166666666661</v>
          </cell>
          <cell r="Z371">
            <v>1</v>
          </cell>
          <cell r="AE371" t="str">
            <v>ESA</v>
          </cell>
          <cell r="AF371">
            <v>1.2838014989738631E-3</v>
          </cell>
          <cell r="AG371">
            <v>1.5839579057762024E-2</v>
          </cell>
          <cell r="AH371">
            <v>3.4716885606053759E-2</v>
          </cell>
          <cell r="AI371">
            <v>4.659656989937528E-2</v>
          </cell>
          <cell r="AJ371">
            <v>5.165944905025812E-2</v>
          </cell>
          <cell r="AK371">
            <v>5.3187353651149551E-2</v>
          </cell>
          <cell r="AL371">
            <v>6.060989612056885E-2</v>
          </cell>
          <cell r="AM371">
            <v>7.5536348760046654E-2</v>
          </cell>
          <cell r="AN371">
            <v>7.249862126951695E-2</v>
          </cell>
          <cell r="AO371">
            <v>7.5952228118869161E-2</v>
          </cell>
          <cell r="AP371">
            <v>7.6865354537153402E-2</v>
          </cell>
          <cell r="AQ371">
            <v>7.7145621061577269E-2</v>
          </cell>
          <cell r="AR371">
            <v>0.10934010794781619</v>
          </cell>
          <cell r="AS371">
            <v>0.12736757406720972</v>
          </cell>
          <cell r="AT371">
            <v>6.0429079008037324E-2</v>
          </cell>
          <cell r="AU371">
            <v>3.3306512128307826E-2</v>
          </cell>
          <cell r="AV371">
            <v>1.5188637452648519E-2</v>
          </cell>
          <cell r="AW371">
            <v>1.247638076467557E-2</v>
          </cell>
          <cell r="AX371">
            <v>1</v>
          </cell>
          <cell r="AY371">
            <v>1</v>
          </cell>
        </row>
        <row r="372">
          <cell r="AF372" t="e">
            <v>#DIV/0!</v>
          </cell>
          <cell r="AG372" t="e">
            <v>#DIV/0!</v>
          </cell>
          <cell r="AH372" t="e">
            <v>#DIV/0!</v>
          </cell>
          <cell r="AI372" t="e">
            <v>#DIV/0!</v>
          </cell>
          <cell r="AJ372" t="e">
            <v>#DIV/0!</v>
          </cell>
          <cell r="AK372" t="e">
            <v>#DIV/0!</v>
          </cell>
          <cell r="AL372" t="e">
            <v>#DIV/0!</v>
          </cell>
          <cell r="AM372" t="e">
            <v>#DIV/0!</v>
          </cell>
          <cell r="AN372" t="e">
            <v>#DIV/0!</v>
          </cell>
          <cell r="AO372" t="e">
            <v>#DIV/0!</v>
          </cell>
          <cell r="AP372" t="e">
            <v>#DIV/0!</v>
          </cell>
          <cell r="AQ372" t="e">
            <v>#DIV/0!</v>
          </cell>
          <cell r="AR372" t="e">
            <v>#DIV/0!</v>
          </cell>
          <cell r="AS372" t="e">
            <v>#DIV/0!</v>
          </cell>
          <cell r="AT372" t="e">
            <v>#DIV/0!</v>
          </cell>
          <cell r="AU372" t="e">
            <v>#DIV/0!</v>
          </cell>
          <cell r="AV372" t="e">
            <v>#DIV/0!</v>
          </cell>
          <cell r="AW372" t="e">
            <v>#DIV/0!</v>
          </cell>
          <cell r="AY372">
            <v>0</v>
          </cell>
        </row>
        <row r="373">
          <cell r="D373" t="str">
            <v>11 e 19</v>
          </cell>
          <cell r="E373" t="str">
            <v>CTR-1</v>
          </cell>
          <cell r="F373">
            <v>47.5</v>
          </cell>
          <cell r="G373">
            <v>704</v>
          </cell>
          <cell r="H373">
            <v>1561</v>
          </cell>
          <cell r="I373">
            <v>1998.5</v>
          </cell>
          <cell r="J373">
            <v>1160</v>
          </cell>
          <cell r="K373">
            <v>543.5</v>
          </cell>
          <cell r="L373">
            <v>414</v>
          </cell>
          <cell r="M373">
            <v>490.5</v>
          </cell>
          <cell r="N373">
            <v>432.5</v>
          </cell>
          <cell r="O373">
            <v>325</v>
          </cell>
          <cell r="P373">
            <v>271</v>
          </cell>
          <cell r="Q373">
            <v>194.5</v>
          </cell>
          <cell r="R373">
            <v>279</v>
          </cell>
          <cell r="S373">
            <v>283</v>
          </cell>
          <cell r="T373">
            <v>171</v>
          </cell>
          <cell r="U373">
            <v>131</v>
          </cell>
          <cell r="V373">
            <v>177.5</v>
          </cell>
          <cell r="W373">
            <v>102.5</v>
          </cell>
          <cell r="Y373">
            <v>9286</v>
          </cell>
          <cell r="Z373">
            <v>0.58811235314607813</v>
          </cell>
          <cell r="AD373" t="str">
            <v>11 e 19</v>
          </cell>
          <cell r="AE373" t="str">
            <v>CTR-1</v>
          </cell>
          <cell r="AF373">
            <v>5.1152272237777298E-3</v>
          </cell>
          <cell r="AG373">
            <v>7.5813051906095191E-2</v>
          </cell>
          <cell r="AH373">
            <v>0.16810251992246392</v>
          </cell>
          <cell r="AI373">
            <v>0.21521645487831143</v>
          </cell>
          <cell r="AJ373">
            <v>0.1249192332543614</v>
          </cell>
          <cell r="AK373">
            <v>5.8528968339435709E-2</v>
          </cell>
          <cell r="AL373">
            <v>4.4583243592504845E-2</v>
          </cell>
          <cell r="AM373">
            <v>5.2821451647641612E-2</v>
          </cell>
          <cell r="AN373">
            <v>4.6575489984923543E-2</v>
          </cell>
          <cell r="AO373">
            <v>3.4998923110058151E-2</v>
          </cell>
          <cell r="AP373">
            <v>2.9183717424079259E-2</v>
          </cell>
          <cell r="AQ373">
            <v>2.0945509368942496E-2</v>
          </cell>
          <cell r="AR373">
            <v>3.0045229377557613E-2</v>
          </cell>
          <cell r="AS373">
            <v>3.047598535429679E-2</v>
          </cell>
          <cell r="AT373">
            <v>1.8414818005599829E-2</v>
          </cell>
          <cell r="AU373">
            <v>1.4107258238208055E-2</v>
          </cell>
          <cell r="AV373">
            <v>1.9114796467800992E-2</v>
          </cell>
          <cell r="AW373">
            <v>1.1038121903941418E-2</v>
          </cell>
          <cell r="AX373">
            <v>0.99999999999999978</v>
          </cell>
          <cell r="AY373">
            <v>0.58811235314607813</v>
          </cell>
        </row>
        <row r="374">
          <cell r="D374" t="str">
            <v>11 e 19</v>
          </cell>
          <cell r="E374" t="str">
            <v>CTR-2</v>
          </cell>
          <cell r="F374">
            <v>3.5</v>
          </cell>
          <cell r="G374">
            <v>211.5</v>
          </cell>
          <cell r="H374">
            <v>466.5</v>
          </cell>
          <cell r="I374">
            <v>535.5</v>
          </cell>
          <cell r="J374">
            <v>445</v>
          </cell>
          <cell r="K374">
            <v>356.5</v>
          </cell>
          <cell r="L374">
            <v>430.5</v>
          </cell>
          <cell r="M374">
            <v>361</v>
          </cell>
          <cell r="N374">
            <v>373.5</v>
          </cell>
          <cell r="O374">
            <v>408</v>
          </cell>
          <cell r="P374">
            <v>348.5</v>
          </cell>
          <cell r="Q374">
            <v>318.5</v>
          </cell>
          <cell r="R374">
            <v>559</v>
          </cell>
          <cell r="S374">
            <v>437.5</v>
          </cell>
          <cell r="T374">
            <v>157</v>
          </cell>
          <cell r="U374">
            <v>75.5</v>
          </cell>
          <cell r="V374">
            <v>0</v>
          </cell>
          <cell r="W374">
            <v>0</v>
          </cell>
          <cell r="Y374">
            <v>5487.5</v>
          </cell>
          <cell r="Z374">
            <v>0.34754108743152096</v>
          </cell>
          <cell r="AD374" t="str">
            <v>11 e 19</v>
          </cell>
          <cell r="AE374" t="str">
            <v>CTR-2</v>
          </cell>
          <cell r="AF374">
            <v>6.3781321184510254E-4</v>
          </cell>
          <cell r="AG374">
            <v>3.8542141230068334E-2</v>
          </cell>
          <cell r="AH374">
            <v>8.5011389521640085E-2</v>
          </cell>
          <cell r="AI374">
            <v>9.7585421412300685E-2</v>
          </cell>
          <cell r="AJ374">
            <v>8.1093394077448741E-2</v>
          </cell>
          <cell r="AK374">
            <v>6.4965831435079724E-2</v>
          </cell>
          <cell r="AL374">
            <v>7.8451025056947607E-2</v>
          </cell>
          <cell r="AM374">
            <v>6.5785876993166292E-2</v>
          </cell>
          <cell r="AN374">
            <v>6.8063781321184513E-2</v>
          </cell>
          <cell r="AO374">
            <v>7.4350797266514806E-2</v>
          </cell>
          <cell r="AP374">
            <v>6.3507972665148058E-2</v>
          </cell>
          <cell r="AQ374">
            <v>5.8041002277904326E-2</v>
          </cell>
          <cell r="AR374">
            <v>0.10186788154897494</v>
          </cell>
          <cell r="AS374">
            <v>7.9726651480637817E-2</v>
          </cell>
          <cell r="AT374">
            <v>2.8610478359908882E-2</v>
          </cell>
          <cell r="AU374">
            <v>1.3758542141230068E-2</v>
          </cell>
          <cell r="AV374">
            <v>0</v>
          </cell>
          <cell r="AW374">
            <v>0</v>
          </cell>
          <cell r="AX374">
            <v>1</v>
          </cell>
          <cell r="AY374">
            <v>0.34754108743152096</v>
          </cell>
        </row>
        <row r="375">
          <cell r="D375" t="str">
            <v>11 e 19</v>
          </cell>
          <cell r="E375" t="str">
            <v>CTR-3</v>
          </cell>
          <cell r="F375">
            <v>4</v>
          </cell>
          <cell r="G375">
            <v>58.5</v>
          </cell>
          <cell r="H375">
            <v>85.5</v>
          </cell>
          <cell r="I375">
            <v>104.5</v>
          </cell>
          <cell r="J375">
            <v>65</v>
          </cell>
          <cell r="K375">
            <v>49</v>
          </cell>
          <cell r="L375">
            <v>59.5</v>
          </cell>
          <cell r="M375">
            <v>114</v>
          </cell>
          <cell r="N375">
            <v>68.5</v>
          </cell>
          <cell r="O375">
            <v>71.5</v>
          </cell>
          <cell r="P375">
            <v>47.5</v>
          </cell>
          <cell r="Q375">
            <v>62</v>
          </cell>
          <cell r="R375">
            <v>108</v>
          </cell>
          <cell r="S375">
            <v>82</v>
          </cell>
          <cell r="T375">
            <v>34.5</v>
          </cell>
          <cell r="U375">
            <v>1</v>
          </cell>
          <cell r="V375">
            <v>1</v>
          </cell>
          <cell r="W375">
            <v>0</v>
          </cell>
          <cell r="Y375">
            <v>1016</v>
          </cell>
          <cell r="Z375">
            <v>6.4346559422400959E-2</v>
          </cell>
          <cell r="AD375" t="str">
            <v>11 e 19</v>
          </cell>
          <cell r="AE375" t="str">
            <v>CTR-3</v>
          </cell>
          <cell r="AF375">
            <v>3.937007874015748E-3</v>
          </cell>
          <cell r="AG375">
            <v>5.7578740157480317E-2</v>
          </cell>
          <cell r="AH375">
            <v>8.4153543307086617E-2</v>
          </cell>
          <cell r="AI375">
            <v>0.10285433070866142</v>
          </cell>
          <cell r="AJ375">
            <v>6.3976377952755903E-2</v>
          </cell>
          <cell r="AK375">
            <v>4.8228346456692911E-2</v>
          </cell>
          <cell r="AL375">
            <v>5.8562992125984252E-2</v>
          </cell>
          <cell r="AM375">
            <v>0.11220472440944881</v>
          </cell>
          <cell r="AN375">
            <v>6.742125984251969E-2</v>
          </cell>
          <cell r="AO375">
            <v>7.0374015748031496E-2</v>
          </cell>
          <cell r="AP375">
            <v>4.6751968503937008E-2</v>
          </cell>
          <cell r="AQ375">
            <v>6.1023622047244097E-2</v>
          </cell>
          <cell r="AR375">
            <v>0.1062992125984252</v>
          </cell>
          <cell r="AS375">
            <v>8.070866141732283E-2</v>
          </cell>
          <cell r="AT375">
            <v>3.3956692913385829E-2</v>
          </cell>
          <cell r="AU375">
            <v>9.8425196850393699E-4</v>
          </cell>
          <cell r="AV375">
            <v>9.8425196850393699E-4</v>
          </cell>
          <cell r="AW375">
            <v>0</v>
          </cell>
          <cell r="AX375">
            <v>1.0000000000000002</v>
          </cell>
          <cell r="AY375">
            <v>6.4346559422400959E-2</v>
          </cell>
        </row>
        <row r="376">
          <cell r="E376" t="str">
            <v>CTR</v>
          </cell>
          <cell r="F376">
            <v>55</v>
          </cell>
          <cell r="G376">
            <v>974</v>
          </cell>
          <cell r="H376">
            <v>2113</v>
          </cell>
          <cell r="I376">
            <v>2638.5</v>
          </cell>
          <cell r="J376">
            <v>1670</v>
          </cell>
          <cell r="K376">
            <v>949</v>
          </cell>
          <cell r="L376">
            <v>904</v>
          </cell>
          <cell r="M376">
            <v>965.5</v>
          </cell>
          <cell r="N376">
            <v>874.5</v>
          </cell>
          <cell r="O376">
            <v>804.5</v>
          </cell>
          <cell r="P376">
            <v>667</v>
          </cell>
          <cell r="Q376">
            <v>575</v>
          </cell>
          <cell r="R376">
            <v>946</v>
          </cell>
          <cell r="S376">
            <v>802.5</v>
          </cell>
          <cell r="T376">
            <v>362.5</v>
          </cell>
          <cell r="U376">
            <v>207.5</v>
          </cell>
          <cell r="V376">
            <v>178.5</v>
          </cell>
          <cell r="W376">
            <v>102.5</v>
          </cell>
          <cell r="Y376">
            <v>15789.5</v>
          </cell>
          <cell r="Z376">
            <v>1</v>
          </cell>
          <cell r="AE376" t="str">
            <v>CTR</v>
          </cell>
          <cell r="AF376">
            <v>3.4833275277874535E-3</v>
          </cell>
          <cell r="AG376">
            <v>6.1686563855726906E-2</v>
          </cell>
          <cell r="AH376">
            <v>0.13382311029481617</v>
          </cell>
          <cell r="AI376">
            <v>0.16710472149213085</v>
          </cell>
          <cell r="AJ376">
            <v>0.10576649038918269</v>
          </cell>
          <cell r="AK376">
            <v>6.0103233161278066E-2</v>
          </cell>
          <cell r="AL376">
            <v>5.7253237911270148E-2</v>
          </cell>
          <cell r="AM376">
            <v>6.1148231419614299E-2</v>
          </cell>
          <cell r="AN376">
            <v>5.5384907691820515E-2</v>
          </cell>
          <cell r="AO376">
            <v>5.0951581747363757E-2</v>
          </cell>
          <cell r="AP376">
            <v>4.2243262927895119E-2</v>
          </cell>
          <cell r="AQ376">
            <v>3.6416605972323379E-2</v>
          </cell>
          <cell r="AR376">
            <v>5.9913233477944201E-2</v>
          </cell>
          <cell r="AS376">
            <v>5.0824915291807847E-2</v>
          </cell>
          <cell r="AT376">
            <v>2.2958295069508219E-2</v>
          </cell>
          <cell r="AU376">
            <v>1.3141644763925393E-2</v>
          </cell>
          <cell r="AV376">
            <v>1.1304981158364737E-2</v>
          </cell>
          <cell r="AW376">
            <v>6.4916558472402543E-3</v>
          </cell>
          <cell r="AX376">
            <v>1.0000000000000002</v>
          </cell>
          <cell r="AY376">
            <v>1</v>
          </cell>
        </row>
        <row r="377">
          <cell r="AF377" t="e">
            <v>#DIV/0!</v>
          </cell>
          <cell r="AG377" t="e">
            <v>#DIV/0!</v>
          </cell>
          <cell r="AH377" t="e">
            <v>#DIV/0!</v>
          </cell>
          <cell r="AI377" t="e">
            <v>#DIV/0!</v>
          </cell>
          <cell r="AJ377" t="e">
            <v>#DIV/0!</v>
          </cell>
          <cell r="AK377" t="e">
            <v>#DIV/0!</v>
          </cell>
          <cell r="AL377" t="e">
            <v>#DIV/0!</v>
          </cell>
          <cell r="AM377" t="e">
            <v>#DIV/0!</v>
          </cell>
          <cell r="AN377" t="e">
            <v>#DIV/0!</v>
          </cell>
          <cell r="AO377" t="e">
            <v>#DIV/0!</v>
          </cell>
          <cell r="AP377" t="e">
            <v>#DIV/0!</v>
          </cell>
          <cell r="AQ377" t="e">
            <v>#DIV/0!</v>
          </cell>
          <cell r="AR377" t="e">
            <v>#DIV/0!</v>
          </cell>
          <cell r="AS377" t="e">
            <v>#DIV/0!</v>
          </cell>
          <cell r="AT377" t="e">
            <v>#DIV/0!</v>
          </cell>
          <cell r="AU377" t="e">
            <v>#DIV/0!</v>
          </cell>
          <cell r="AV377" t="e">
            <v>#DIV/0!</v>
          </cell>
          <cell r="AW377" t="e">
            <v>#DIV/0!</v>
          </cell>
          <cell r="AY377">
            <v>0</v>
          </cell>
        </row>
        <row r="378">
          <cell r="D378" t="str">
            <v>13,17 e 27</v>
          </cell>
          <cell r="E378" t="str">
            <v>URG -1</v>
          </cell>
          <cell r="F378">
            <v>1.6666666666666667</v>
          </cell>
          <cell r="G378">
            <v>26.166666666666668</v>
          </cell>
          <cell r="H378">
            <v>87.5</v>
          </cell>
          <cell r="I378">
            <v>131</v>
          </cell>
          <cell r="J378">
            <v>287.33333333333331</v>
          </cell>
          <cell r="K378">
            <v>542.33333333333326</v>
          </cell>
          <cell r="L378">
            <v>783</v>
          </cell>
          <cell r="M378">
            <v>987.33333333333326</v>
          </cell>
          <cell r="N378">
            <v>1124.6666666666665</v>
          </cell>
          <cell r="O378">
            <v>1192</v>
          </cell>
          <cell r="P378">
            <v>1275.9999999999998</v>
          </cell>
          <cell r="Q378">
            <v>1522.6666666666667</v>
          </cell>
          <cell r="R378">
            <v>2660.333333333333</v>
          </cell>
          <cell r="S378">
            <v>2873.333333333333</v>
          </cell>
          <cell r="T378">
            <v>1537.3333333333335</v>
          </cell>
          <cell r="U378">
            <v>675</v>
          </cell>
          <cell r="V378">
            <v>419</v>
          </cell>
          <cell r="W378">
            <v>241.66666666666666</v>
          </cell>
          <cell r="Y378">
            <v>16368.333333333332</v>
          </cell>
          <cell r="Z378">
            <v>0.6044882684590196</v>
          </cell>
          <cell r="AD378" t="str">
            <v>13,17 e 27</v>
          </cell>
          <cell r="AE378" t="str">
            <v>URG -1</v>
          </cell>
          <cell r="AF378">
            <v>1.0182262498727218E-4</v>
          </cell>
          <cell r="AG378">
            <v>1.5986152123001734E-3</v>
          </cell>
          <cell r="AH378">
            <v>5.3456878118317893E-3</v>
          </cell>
          <cell r="AI378">
            <v>8.0032583239995937E-3</v>
          </cell>
          <cell r="AJ378">
            <v>1.7554220547805723E-2</v>
          </cell>
          <cell r="AK378">
            <v>3.3133082170858363E-2</v>
          </cell>
          <cell r="AL378">
            <v>4.7836269219020469E-2</v>
          </cell>
          <cell r="AM378">
            <v>6.0319723042460034E-2</v>
          </cell>
          <cell r="AN378">
            <v>6.8709907341411261E-2</v>
          </cell>
          <cell r="AO378">
            <v>7.2823541390897056E-2</v>
          </cell>
          <cell r="AP378">
            <v>7.7955401690255569E-2</v>
          </cell>
          <cell r="AQ378">
            <v>9.3025150188371875E-2</v>
          </cell>
          <cell r="AR378">
            <v>0.16252927400468384</v>
          </cell>
          <cell r="AS378">
            <v>0.17554220547805721</v>
          </cell>
          <cell r="AT378">
            <v>9.3921189288259863E-2</v>
          </cell>
          <cell r="AU378">
            <v>4.1238163119845232E-2</v>
          </cell>
          <cell r="AV378">
            <v>2.5598207921800224E-2</v>
          </cell>
          <cell r="AW378">
            <v>1.4764280623154465E-2</v>
          </cell>
          <cell r="AX378">
            <v>1</v>
          </cell>
          <cell r="AY378">
            <v>0.6044882684590196</v>
          </cell>
        </row>
        <row r="379">
          <cell r="D379" t="str">
            <v>13,17 e 27</v>
          </cell>
          <cell r="E379" t="str">
            <v>URG - 3</v>
          </cell>
          <cell r="F379">
            <v>2.3333333333333335</v>
          </cell>
          <cell r="G379">
            <v>93</v>
          </cell>
          <cell r="H379">
            <v>269.66666666666663</v>
          </cell>
          <cell r="I379">
            <v>370.66666666666663</v>
          </cell>
          <cell r="J379">
            <v>461.00000000000006</v>
          </cell>
          <cell r="K379">
            <v>481.33333333333331</v>
          </cell>
          <cell r="L379">
            <v>675.33333333333337</v>
          </cell>
          <cell r="M379">
            <v>830</v>
          </cell>
          <cell r="N379">
            <v>854.66666666666663</v>
          </cell>
          <cell r="O379">
            <v>829.66666666666652</v>
          </cell>
          <cell r="P379">
            <v>822</v>
          </cell>
          <cell r="Q379">
            <v>899</v>
          </cell>
          <cell r="R379">
            <v>1376</v>
          </cell>
          <cell r="S379">
            <v>1362</v>
          </cell>
          <cell r="T379">
            <v>662.33333333333326</v>
          </cell>
          <cell r="U379">
            <v>332</v>
          </cell>
          <cell r="V379">
            <v>232</v>
          </cell>
          <cell r="W379">
            <v>156.66666666666666</v>
          </cell>
          <cell r="Y379">
            <v>10709.666666666666</v>
          </cell>
          <cell r="Z379">
            <v>0.39551173154098035</v>
          </cell>
          <cell r="AD379" t="str">
            <v>13,17 e 27</v>
          </cell>
          <cell r="AE379" t="str">
            <v>URG - 3</v>
          </cell>
          <cell r="AF379">
            <v>2.1787170469046659E-4</v>
          </cell>
          <cell r="AG379">
            <v>8.6837436583771677E-3</v>
          </cell>
          <cell r="AH379">
            <v>2.5179744156369633E-2</v>
          </cell>
          <cell r="AI379">
            <v>3.4610476516542685E-2</v>
          </cell>
          <cell r="AJ379">
            <v>4.3045223940987899E-2</v>
          </cell>
          <cell r="AK379">
            <v>4.49438202247191E-2</v>
          </cell>
          <cell r="AL379">
            <v>6.3058296243269321E-2</v>
          </cell>
          <cell r="AM379">
            <v>7.7500077811323106E-2</v>
          </cell>
          <cell r="AN379">
            <v>7.9803292975193757E-2</v>
          </cell>
          <cell r="AO379">
            <v>7.7468953282081601E-2</v>
          </cell>
          <cell r="AP379">
            <v>7.6753089109527217E-2</v>
          </cell>
          <cell r="AQ379">
            <v>8.3942855364312619E-2</v>
          </cell>
          <cell r="AR379">
            <v>0.12848205670889229</v>
          </cell>
          <cell r="AS379">
            <v>0.12717482648074949</v>
          </cell>
          <cell r="AT379">
            <v>6.1844439602851006E-2</v>
          </cell>
          <cell r="AU379">
            <v>3.1000031124529242E-2</v>
          </cell>
          <cell r="AV379">
            <v>2.1662672352080675E-2</v>
          </cell>
          <cell r="AW379">
            <v>1.4628528743502754E-2</v>
          </cell>
          <cell r="AX379">
            <v>0.99999999999999989</v>
          </cell>
          <cell r="AY379">
            <v>0.39551173154098035</v>
          </cell>
        </row>
        <row r="380">
          <cell r="E380" t="str">
            <v>URG</v>
          </cell>
          <cell r="F380">
            <v>4</v>
          </cell>
          <cell r="G380">
            <v>119.16666666666666</v>
          </cell>
          <cell r="H380">
            <v>357.16666666666669</v>
          </cell>
          <cell r="I380">
            <v>501.66666666666663</v>
          </cell>
          <cell r="J380">
            <v>748.33333333333337</v>
          </cell>
          <cell r="K380">
            <v>1023.6666666666666</v>
          </cell>
          <cell r="L380">
            <v>1458.3333333333333</v>
          </cell>
          <cell r="M380">
            <v>1817.3333333333333</v>
          </cell>
          <cell r="N380">
            <v>1979.3333333333335</v>
          </cell>
          <cell r="O380">
            <v>2021.666666666667</v>
          </cell>
          <cell r="P380">
            <v>2098</v>
          </cell>
          <cell r="Q380">
            <v>2421.6666666666665</v>
          </cell>
          <cell r="R380">
            <v>4036.333333333333</v>
          </cell>
          <cell r="S380">
            <v>4235.333333333333</v>
          </cell>
          <cell r="T380">
            <v>2199.6666666666665</v>
          </cell>
          <cell r="U380">
            <v>1007</v>
          </cell>
          <cell r="V380">
            <v>651.00000000000011</v>
          </cell>
          <cell r="W380">
            <v>398.33333333333331</v>
          </cell>
          <cell r="Y380">
            <v>27078</v>
          </cell>
          <cell r="Z380">
            <v>1</v>
          </cell>
          <cell r="AE380" t="str">
            <v>URG</v>
          </cell>
          <cell r="AF380">
            <v>1.4772139744441981E-4</v>
          </cell>
          <cell r="AG380">
            <v>4.4008666321983404E-3</v>
          </cell>
          <cell r="AH380">
            <v>1.319028978014132E-2</v>
          </cell>
          <cell r="AI380">
            <v>1.8526725262820985E-2</v>
          </cell>
          <cell r="AJ380">
            <v>2.763621143856021E-2</v>
          </cell>
          <cell r="AK380">
            <v>3.780436762931777E-2</v>
          </cell>
          <cell r="AL380">
            <v>5.3856759484944727E-2</v>
          </cell>
          <cell r="AM380">
            <v>6.71147549055814E-2</v>
          </cell>
          <cell r="AN380">
            <v>7.3097471502080416E-2</v>
          </cell>
          <cell r="AO380">
            <v>7.4660856291700536E-2</v>
          </cell>
          <cell r="AP380">
            <v>7.7479872959598198E-2</v>
          </cell>
          <cell r="AQ380">
            <v>8.9432996036142492E-2</v>
          </cell>
          <cell r="AR380">
            <v>0.1490632001378733</v>
          </cell>
          <cell r="AS380">
            <v>0.15641233966073317</v>
          </cell>
          <cell r="AT380">
            <v>8.1234458477977195E-2</v>
          </cell>
          <cell r="AU380">
            <v>3.7188861806632688E-2</v>
          </cell>
          <cell r="AV380">
            <v>2.4041657434079329E-2</v>
          </cell>
          <cell r="AW380">
            <v>1.4710589162173474E-2</v>
          </cell>
          <cell r="AX380">
            <v>1</v>
          </cell>
          <cell r="AY380">
            <v>1</v>
          </cell>
        </row>
        <row r="381">
          <cell r="AF381" t="e">
            <v>#DIV/0!</v>
          </cell>
          <cell r="AG381" t="e">
            <v>#DIV/0!</v>
          </cell>
          <cell r="AH381" t="e">
            <v>#DIV/0!</v>
          </cell>
          <cell r="AI381" t="e">
            <v>#DIV/0!</v>
          </cell>
          <cell r="AJ381" t="e">
            <v>#DIV/0!</v>
          </cell>
          <cell r="AK381" t="e">
            <v>#DIV/0!</v>
          </cell>
          <cell r="AL381" t="e">
            <v>#DIV/0!</v>
          </cell>
          <cell r="AM381" t="e">
            <v>#DIV/0!</v>
          </cell>
          <cell r="AN381" t="e">
            <v>#DIV/0!</v>
          </cell>
          <cell r="AO381" t="e">
            <v>#DIV/0!</v>
          </cell>
          <cell r="AP381" t="e">
            <v>#DIV/0!</v>
          </cell>
          <cell r="AQ381" t="e">
            <v>#DIV/0!</v>
          </cell>
          <cell r="AR381" t="e">
            <v>#DIV/0!</v>
          </cell>
          <cell r="AS381" t="e">
            <v>#DIV/0!</v>
          </cell>
          <cell r="AT381" t="e">
            <v>#DIV/0!</v>
          </cell>
          <cell r="AU381" t="e">
            <v>#DIV/0!</v>
          </cell>
          <cell r="AV381" t="e">
            <v>#DIV/0!</v>
          </cell>
          <cell r="AW381" t="e">
            <v>#DIV/0!</v>
          </cell>
          <cell r="AY381">
            <v>0</v>
          </cell>
        </row>
        <row r="382">
          <cell r="D382" t="str">
            <v>10 e 25</v>
          </cell>
          <cell r="E382" t="str">
            <v>CRC - 3</v>
          </cell>
          <cell r="F382">
            <v>4</v>
          </cell>
          <cell r="G382">
            <v>85.5</v>
          </cell>
          <cell r="H382">
            <v>286</v>
          </cell>
          <cell r="I382">
            <v>442.5</v>
          </cell>
          <cell r="J382">
            <v>744.5</v>
          </cell>
          <cell r="K382">
            <v>1186.5</v>
          </cell>
          <cell r="L382">
            <v>1744.5</v>
          </cell>
          <cell r="M382">
            <v>2166</v>
          </cell>
          <cell r="N382">
            <v>2223</v>
          </cell>
          <cell r="O382">
            <v>1622.5</v>
          </cell>
          <cell r="P382">
            <v>1664</v>
          </cell>
          <cell r="Q382">
            <v>1951.5</v>
          </cell>
          <cell r="R382">
            <v>2880.5</v>
          </cell>
          <cell r="S382">
            <v>3017.5</v>
          </cell>
          <cell r="T382">
            <v>1715</v>
          </cell>
          <cell r="U382">
            <v>1367</v>
          </cell>
          <cell r="V382">
            <v>942</v>
          </cell>
          <cell r="W382">
            <v>378</v>
          </cell>
          <cell r="Y382">
            <v>24420.5</v>
          </cell>
          <cell r="Z382">
            <v>0.67947023552816466</v>
          </cell>
          <cell r="AD382" t="str">
            <v>10 e 25</v>
          </cell>
          <cell r="AE382" t="str">
            <v>CRC - 3</v>
          </cell>
          <cell r="AF382">
            <v>1.6379681005712415E-4</v>
          </cell>
          <cell r="AG382">
            <v>3.5011568149710287E-3</v>
          </cell>
          <cell r="AH382">
            <v>1.1711471919084376E-2</v>
          </cell>
          <cell r="AI382">
            <v>1.8120022112569356E-2</v>
          </cell>
          <cell r="AJ382">
            <v>3.048668127188223E-2</v>
          </cell>
          <cell r="AK382">
            <v>4.8586228783194449E-2</v>
          </cell>
          <cell r="AL382">
            <v>7.1435883786163265E-2</v>
          </cell>
          <cell r="AM382">
            <v>8.8695972645932722E-2</v>
          </cell>
          <cell r="AN382">
            <v>9.1030077189246744E-2</v>
          </cell>
          <cell r="AO382">
            <v>6.6440081079420982E-2</v>
          </cell>
          <cell r="AP382">
            <v>6.8139472983763646E-2</v>
          </cell>
          <cell r="AQ382">
            <v>7.9912368706619441E-2</v>
          </cell>
          <cell r="AR382">
            <v>0.11795417784238652</v>
          </cell>
          <cell r="AS382">
            <v>0.12356421858684302</v>
          </cell>
          <cell r="AT382">
            <v>7.0227882311991979E-2</v>
          </cell>
          <cell r="AU382">
            <v>5.5977559837022177E-2</v>
          </cell>
          <cell r="AV382">
            <v>3.8574148768452735E-2</v>
          </cell>
          <cell r="AW382">
            <v>1.5478798550398231E-2</v>
          </cell>
          <cell r="AX382">
            <v>1</v>
          </cell>
          <cell r="AY382">
            <v>0.67947023552816466</v>
          </cell>
        </row>
        <row r="383">
          <cell r="D383" t="str">
            <v>10 e 25</v>
          </cell>
          <cell r="E383" t="str">
            <v>CRC - 4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310</v>
          </cell>
          <cell r="O383">
            <v>879</v>
          </cell>
          <cell r="P383">
            <v>932</v>
          </cell>
          <cell r="Q383">
            <v>1215</v>
          </cell>
          <cell r="R383">
            <v>2338</v>
          </cell>
          <cell r="S383">
            <v>3372</v>
          </cell>
          <cell r="T383">
            <v>1897</v>
          </cell>
          <cell r="U383">
            <v>577</v>
          </cell>
          <cell r="V383">
            <v>0</v>
          </cell>
          <cell r="W383">
            <v>0</v>
          </cell>
          <cell r="Y383">
            <v>11520</v>
          </cell>
          <cell r="Z383">
            <v>0.3205297644718354</v>
          </cell>
          <cell r="AD383" t="str">
            <v>10 e 25</v>
          </cell>
          <cell r="AE383" t="str">
            <v>CRC - 4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2.6909722222222224E-2</v>
          </cell>
          <cell r="AO383">
            <v>7.630208333333334E-2</v>
          </cell>
          <cell r="AP383">
            <v>8.0902777777777782E-2</v>
          </cell>
          <cell r="AQ383">
            <v>0.10546875</v>
          </cell>
          <cell r="AR383">
            <v>0.20295138888888889</v>
          </cell>
          <cell r="AS383">
            <v>0.29270833333333335</v>
          </cell>
          <cell r="AT383">
            <v>0.1646701388888889</v>
          </cell>
          <cell r="AU383">
            <v>5.0086805555555558E-2</v>
          </cell>
          <cell r="AV383">
            <v>0</v>
          </cell>
          <cell r="AW383">
            <v>0</v>
          </cell>
          <cell r="AX383">
            <v>1</v>
          </cell>
          <cell r="AY383">
            <v>0.3205297644718354</v>
          </cell>
        </row>
        <row r="384">
          <cell r="E384" t="str">
            <v>CRC</v>
          </cell>
          <cell r="F384">
            <v>4</v>
          </cell>
          <cell r="G384">
            <v>85.5</v>
          </cell>
          <cell r="H384">
            <v>286</v>
          </cell>
          <cell r="I384">
            <v>442.5</v>
          </cell>
          <cell r="J384">
            <v>744.5</v>
          </cell>
          <cell r="K384">
            <v>1186.5</v>
          </cell>
          <cell r="L384">
            <v>1744.5</v>
          </cell>
          <cell r="M384">
            <v>2166</v>
          </cell>
          <cell r="N384">
            <v>2533</v>
          </cell>
          <cell r="O384">
            <v>2501.5</v>
          </cell>
          <cell r="P384">
            <v>2596</v>
          </cell>
          <cell r="Q384">
            <v>3166.5</v>
          </cell>
          <cell r="R384">
            <v>5218.5</v>
          </cell>
          <cell r="S384">
            <v>6389.5</v>
          </cell>
          <cell r="T384">
            <v>3612</v>
          </cell>
          <cell r="U384">
            <v>1944</v>
          </cell>
          <cell r="V384">
            <v>942</v>
          </cell>
          <cell r="W384">
            <v>378</v>
          </cell>
          <cell r="Y384">
            <v>35940.5</v>
          </cell>
          <cell r="Z384">
            <v>1</v>
          </cell>
          <cell r="AE384" t="str">
            <v>CRC</v>
          </cell>
          <cell r="AF384">
            <v>1.1129505710827618E-4</v>
          </cell>
          <cell r="AG384">
            <v>2.3789318456894034E-3</v>
          </cell>
          <cell r="AH384">
            <v>7.9575965832417474E-3</v>
          </cell>
          <cell r="AI384">
            <v>1.2312015692603052E-2</v>
          </cell>
          <cell r="AJ384">
            <v>2.0714792504277903E-2</v>
          </cell>
          <cell r="AK384">
            <v>3.301289631474242E-2</v>
          </cell>
          <cell r="AL384">
            <v>4.8538556781346949E-2</v>
          </cell>
          <cell r="AM384">
            <v>6.0266273424131551E-2</v>
          </cell>
          <cell r="AN384">
            <v>7.0477594913815889E-2</v>
          </cell>
          <cell r="AO384">
            <v>6.9601146339088218E-2</v>
          </cell>
          <cell r="AP384">
            <v>7.2230492063271243E-2</v>
          </cell>
          <cell r="AQ384">
            <v>8.8103949583339128E-2</v>
          </cell>
          <cell r="AR384">
            <v>0.1451983138798848</v>
          </cell>
          <cell r="AS384">
            <v>0.17777994184833265</v>
          </cell>
          <cell r="AT384">
            <v>0.10049943656877339</v>
          </cell>
          <cell r="AU384">
            <v>5.4089397754622223E-2</v>
          </cell>
          <cell r="AV384">
            <v>2.6209985948999041E-2</v>
          </cell>
          <cell r="AW384">
            <v>1.0517382896732099E-2</v>
          </cell>
          <cell r="AX384">
            <v>0.99999999999999989</v>
          </cell>
          <cell r="AY384">
            <v>1</v>
          </cell>
        </row>
        <row r="385">
          <cell r="AF385" t="e">
            <v>#DIV/0!</v>
          </cell>
          <cell r="AG385" t="e">
            <v>#DIV/0!</v>
          </cell>
          <cell r="AH385" t="e">
            <v>#DIV/0!</v>
          </cell>
          <cell r="AI385" t="e">
            <v>#DIV/0!</v>
          </cell>
          <cell r="AJ385" t="e">
            <v>#DIV/0!</v>
          </cell>
          <cell r="AK385" t="e">
            <v>#DIV/0!</v>
          </cell>
          <cell r="AL385" t="e">
            <v>#DIV/0!</v>
          </cell>
          <cell r="AM385" t="e">
            <v>#DIV/0!</v>
          </cell>
          <cell r="AN385" t="e">
            <v>#DIV/0!</v>
          </cell>
          <cell r="AO385" t="e">
            <v>#DIV/0!</v>
          </cell>
          <cell r="AP385" t="e">
            <v>#DIV/0!</v>
          </cell>
          <cell r="AQ385" t="e">
            <v>#DIV/0!</v>
          </cell>
          <cell r="AR385" t="e">
            <v>#DIV/0!</v>
          </cell>
          <cell r="AS385" t="e">
            <v>#DIV/0!</v>
          </cell>
          <cell r="AT385" t="e">
            <v>#DIV/0!</v>
          </cell>
          <cell r="AU385" t="e">
            <v>#DIV/0!</v>
          </cell>
          <cell r="AV385" t="e">
            <v>#DIV/0!</v>
          </cell>
          <cell r="AW385" t="e">
            <v>#DIV/0!</v>
          </cell>
          <cell r="AY385">
            <v>0</v>
          </cell>
        </row>
        <row r="386">
          <cell r="D386" t="str">
            <v>07, 20 e 28</v>
          </cell>
          <cell r="E386" t="str">
            <v>CNL - 2</v>
          </cell>
          <cell r="F386">
            <v>4</v>
          </cell>
          <cell r="G386">
            <v>29.333333333333336</v>
          </cell>
          <cell r="H386">
            <v>99.333333333333329</v>
          </cell>
          <cell r="I386">
            <v>174</v>
          </cell>
          <cell r="J386">
            <v>279</v>
          </cell>
          <cell r="K386">
            <v>404.66666666666663</v>
          </cell>
          <cell r="L386">
            <v>597.66666666666674</v>
          </cell>
          <cell r="M386">
            <v>828.33333333333337</v>
          </cell>
          <cell r="N386">
            <v>786.33333333333337</v>
          </cell>
          <cell r="O386">
            <v>874.99999999999989</v>
          </cell>
          <cell r="P386">
            <v>901.00000000000011</v>
          </cell>
          <cell r="Q386">
            <v>1082.3333333333333</v>
          </cell>
          <cell r="R386">
            <v>1755.9999999999998</v>
          </cell>
          <cell r="S386">
            <v>2189.3333333333335</v>
          </cell>
          <cell r="T386">
            <v>1108</v>
          </cell>
          <cell r="U386">
            <v>526.33333333333326</v>
          </cell>
          <cell r="V386">
            <v>19.333333333333332</v>
          </cell>
          <cell r="W386">
            <v>0</v>
          </cell>
          <cell r="Y386">
            <v>11660.000000000002</v>
          </cell>
          <cell r="Z386">
            <v>0.50945951850395432</v>
          </cell>
          <cell r="AD386" t="str">
            <v>07, 20 e 28</v>
          </cell>
          <cell r="AE386" t="str">
            <v>CNL - 2</v>
          </cell>
          <cell r="AF386">
            <v>3.4305317324185246E-4</v>
          </cell>
          <cell r="AG386">
            <v>2.5157232704402514E-3</v>
          </cell>
          <cell r="AH386">
            <v>8.5191538021726684E-3</v>
          </cell>
          <cell r="AI386">
            <v>1.4922813036020581E-2</v>
          </cell>
          <cell r="AJ386">
            <v>2.3927958833619208E-2</v>
          </cell>
          <cell r="AK386">
            <v>3.4705546026300736E-2</v>
          </cell>
          <cell r="AL386">
            <v>5.1257861635220121E-2</v>
          </cell>
          <cell r="AM386">
            <v>7.1040594625500275E-2</v>
          </cell>
          <cell r="AN386">
            <v>6.7438536306460822E-2</v>
          </cell>
          <cell r="AO386">
            <v>7.5042881646655207E-2</v>
          </cell>
          <cell r="AP386">
            <v>7.7272727272727271E-2</v>
          </cell>
          <cell r="AQ386">
            <v>9.2824471126357902E-2</v>
          </cell>
          <cell r="AR386">
            <v>0.15060034305317319</v>
          </cell>
          <cell r="AS386">
            <v>0.18776443682104058</v>
          </cell>
          <cell r="AT386">
            <v>9.5025728987993122E-2</v>
          </cell>
          <cell r="AU386">
            <v>4.5140080045740411E-2</v>
          </cell>
          <cell r="AV386">
            <v>1.65809033733562E-3</v>
          </cell>
          <cell r="AW386">
            <v>0</v>
          </cell>
          <cell r="AX386">
            <v>0.99999999999999989</v>
          </cell>
          <cell r="AY386">
            <v>0.50945951850395432</v>
          </cell>
        </row>
        <row r="387">
          <cell r="D387" t="str">
            <v>07, 20 e 28</v>
          </cell>
          <cell r="E387" t="str">
            <v>CNL - 4</v>
          </cell>
          <cell r="F387">
            <v>3.6666666666666665</v>
          </cell>
          <cell r="G387">
            <v>34.333333333333329</v>
          </cell>
          <cell r="H387">
            <v>88.999999999999986</v>
          </cell>
          <cell r="I387">
            <v>129</v>
          </cell>
          <cell r="J387">
            <v>220.33333333333334</v>
          </cell>
          <cell r="K387">
            <v>344.66666666666669</v>
          </cell>
          <cell r="L387">
            <v>493.66666666666669</v>
          </cell>
          <cell r="M387">
            <v>644.66666666666674</v>
          </cell>
          <cell r="N387">
            <v>734.00000000000011</v>
          </cell>
          <cell r="O387">
            <v>806.33333333333337</v>
          </cell>
          <cell r="P387">
            <v>835.33333333333337</v>
          </cell>
          <cell r="Q387">
            <v>966</v>
          </cell>
          <cell r="R387">
            <v>1471.6666666666667</v>
          </cell>
          <cell r="S387">
            <v>1755</v>
          </cell>
          <cell r="T387">
            <v>965.66666666666663</v>
          </cell>
          <cell r="U387">
            <v>558</v>
          </cell>
          <cell r="V387">
            <v>731.33333333333337</v>
          </cell>
          <cell r="W387">
            <v>444.33333333333331</v>
          </cell>
          <cell r="Y387">
            <v>11227.000000000002</v>
          </cell>
          <cell r="Z387">
            <v>0.49054048149604584</v>
          </cell>
          <cell r="AD387" t="str">
            <v>07, 20 e 28</v>
          </cell>
          <cell r="AE387" t="str">
            <v>CNL - 4</v>
          </cell>
          <cell r="AF387">
            <v>3.2659362845521205E-4</v>
          </cell>
          <cell r="AG387">
            <v>3.0581039755351674E-3</v>
          </cell>
          <cell r="AH387">
            <v>7.9273180725037834E-3</v>
          </cell>
          <cell r="AI387">
            <v>1.1490157655651553E-2</v>
          </cell>
          <cell r="AJ387">
            <v>1.9625308037172291E-2</v>
          </cell>
          <cell r="AK387">
            <v>3.0699801074789937E-2</v>
          </cell>
          <cell r="AL387">
            <v>4.3971378522015374E-2</v>
          </cell>
          <cell r="AM387">
            <v>5.7421097948398205E-2</v>
          </cell>
          <cell r="AN387">
            <v>6.537810635076155E-2</v>
          </cell>
          <cell r="AO387">
            <v>7.1820907930287101E-2</v>
          </cell>
          <cell r="AP387">
            <v>7.4403966628069224E-2</v>
          </cell>
          <cell r="AQ387">
            <v>8.6042575933018603E-2</v>
          </cell>
          <cell r="AR387">
            <v>0.13108280632997832</v>
          </cell>
          <cell r="AS387">
            <v>0.15631958671060833</v>
          </cell>
          <cell r="AT387">
            <v>8.6012885603159034E-2</v>
          </cell>
          <cell r="AU387">
            <v>4.9701612184911363E-2</v>
          </cell>
          <cell r="AV387">
            <v>6.5140583711885025E-2</v>
          </cell>
          <cell r="AW387">
            <v>3.9577209702799793E-2</v>
          </cell>
          <cell r="AX387">
            <v>0.99999999999999978</v>
          </cell>
          <cell r="AY387">
            <v>0.49054048149604584</v>
          </cell>
        </row>
        <row r="388">
          <cell r="E388" t="str">
            <v>CNL</v>
          </cell>
          <cell r="F388">
            <v>7.6666666666666661</v>
          </cell>
          <cell r="G388">
            <v>63.666666666666671</v>
          </cell>
          <cell r="H388">
            <v>188.33333333333334</v>
          </cell>
          <cell r="I388">
            <v>303</v>
          </cell>
          <cell r="J388">
            <v>499.33333333333331</v>
          </cell>
          <cell r="K388">
            <v>749.33333333333326</v>
          </cell>
          <cell r="L388">
            <v>1091.3333333333335</v>
          </cell>
          <cell r="M388">
            <v>1472.9999999999998</v>
          </cell>
          <cell r="N388">
            <v>1520.333333333333</v>
          </cell>
          <cell r="O388">
            <v>1681.3333333333333</v>
          </cell>
          <cell r="P388">
            <v>1736.3333333333333</v>
          </cell>
          <cell r="Q388">
            <v>2048.3333333333335</v>
          </cell>
          <cell r="R388">
            <v>3227.666666666667</v>
          </cell>
          <cell r="S388">
            <v>3944.3333333333335</v>
          </cell>
          <cell r="T388">
            <v>2073.6666666666665</v>
          </cell>
          <cell r="U388">
            <v>1084.3333333333335</v>
          </cell>
          <cell r="V388">
            <v>750.66666666666663</v>
          </cell>
          <cell r="W388">
            <v>444.33333333333331</v>
          </cell>
          <cell r="Y388">
            <v>22887</v>
          </cell>
          <cell r="Z388">
            <v>1.0000000000000002</v>
          </cell>
          <cell r="AE388" t="str">
            <v>CNL</v>
          </cell>
          <cell r="AF388">
            <v>3.349791002170082E-4</v>
          </cell>
          <cell r="AG388">
            <v>2.7817829626716772E-3</v>
          </cell>
          <cell r="AH388">
            <v>8.2288344183743325E-3</v>
          </cell>
          <cell r="AI388">
            <v>1.3238956612924367E-2</v>
          </cell>
          <cell r="AJ388">
            <v>2.1817334440220795E-2</v>
          </cell>
          <cell r="AK388">
            <v>3.2740565969036274E-2</v>
          </cell>
          <cell r="AL388">
            <v>4.7683546700455867E-2</v>
          </cell>
          <cell r="AM388">
            <v>6.4359680167780819E-2</v>
          </cell>
          <cell r="AN388">
            <v>6.6427812003903228E-2</v>
          </cell>
          <cell r="AO388">
            <v>7.3462373108460405E-2</v>
          </cell>
          <cell r="AP388">
            <v>7.5865484044799814E-2</v>
          </cell>
          <cell r="AQ388">
            <v>8.9497676992761552E-2</v>
          </cell>
          <cell r="AR388">
            <v>0.14102620119136047</v>
          </cell>
          <cell r="AS388">
            <v>0.17233946490729818</v>
          </cell>
          <cell r="AT388">
            <v>9.0604564454348169E-2</v>
          </cell>
          <cell r="AU388">
            <v>4.7377696217649035E-2</v>
          </cell>
          <cell r="AV388">
            <v>3.2798823203856631E-2</v>
          </cell>
          <cell r="AW388">
            <v>1.9414223503881386E-2</v>
          </cell>
          <cell r="AX388">
            <v>1</v>
          </cell>
          <cell r="AY388">
            <v>1.0000000000000002</v>
          </cell>
        </row>
        <row r="389">
          <cell r="AF389" t="e">
            <v>#DIV/0!</v>
          </cell>
          <cell r="AG389" t="e">
            <v>#DIV/0!</v>
          </cell>
          <cell r="AH389" t="e">
            <v>#DIV/0!</v>
          </cell>
          <cell r="AI389" t="e">
            <v>#DIV/0!</v>
          </cell>
          <cell r="AJ389" t="e">
            <v>#DIV/0!</v>
          </cell>
          <cell r="AK389" t="e">
            <v>#DIV/0!</v>
          </cell>
          <cell r="AL389" t="e">
            <v>#DIV/0!</v>
          </cell>
          <cell r="AM389" t="e">
            <v>#DIV/0!</v>
          </cell>
          <cell r="AN389" t="e">
            <v>#DIV/0!</v>
          </cell>
          <cell r="AO389" t="e">
            <v>#DIV/0!</v>
          </cell>
          <cell r="AP389" t="e">
            <v>#DIV/0!</v>
          </cell>
          <cell r="AQ389" t="e">
            <v>#DIV/0!</v>
          </cell>
          <cell r="AR389" t="e">
            <v>#DIV/0!</v>
          </cell>
          <cell r="AS389" t="e">
            <v>#DIV/0!</v>
          </cell>
          <cell r="AT389" t="e">
            <v>#DIV/0!</v>
          </cell>
          <cell r="AU389" t="e">
            <v>#DIV/0!</v>
          </cell>
          <cell r="AV389" t="e">
            <v>#DIV/0!</v>
          </cell>
          <cell r="AW389" t="e">
            <v>#DIV/0!</v>
          </cell>
          <cell r="AY389">
            <v>0</v>
          </cell>
        </row>
        <row r="390">
          <cell r="D390" t="str">
            <v>06, 21 e 31</v>
          </cell>
          <cell r="E390" t="str">
            <v>FLA-1</v>
          </cell>
          <cell r="F390">
            <v>17.666666666666668</v>
          </cell>
          <cell r="G390">
            <v>222</v>
          </cell>
          <cell r="H390">
            <v>678.66666666666663</v>
          </cell>
          <cell r="I390">
            <v>1009.3333333333334</v>
          </cell>
          <cell r="J390">
            <v>836.33333333333337</v>
          </cell>
          <cell r="K390">
            <v>658.33333333333337</v>
          </cell>
          <cell r="L390">
            <v>607</v>
          </cell>
          <cell r="M390">
            <v>717</v>
          </cell>
          <cell r="N390">
            <v>709.66666666666663</v>
          </cell>
          <cell r="O390">
            <v>731.00000000000011</v>
          </cell>
          <cell r="P390">
            <v>741.99999999999989</v>
          </cell>
          <cell r="Q390">
            <v>800.66666666666663</v>
          </cell>
          <cell r="R390">
            <v>909.33333333333337</v>
          </cell>
          <cell r="S390">
            <v>834.33333333333348</v>
          </cell>
          <cell r="T390">
            <v>537.33333333333337</v>
          </cell>
          <cell r="U390">
            <v>365.66666666666663</v>
          </cell>
          <cell r="V390">
            <v>290.33333333333331</v>
          </cell>
          <cell r="W390">
            <v>219.33333333333334</v>
          </cell>
          <cell r="Y390">
            <v>10886.000000000004</v>
          </cell>
          <cell r="Z390">
            <v>0.90409024846010133</v>
          </cell>
          <cell r="AD390" t="str">
            <v>06, 21 e 31</v>
          </cell>
          <cell r="AE390" t="str">
            <v>FLA-1</v>
          </cell>
          <cell r="AF390">
            <v>1.6228795394696547E-3</v>
          </cell>
          <cell r="AG390">
            <v>2.039316553371302E-2</v>
          </cell>
          <cell r="AH390">
            <v>6.234307061057013E-2</v>
          </cell>
          <cell r="AI390">
            <v>9.2718476330454991E-2</v>
          </cell>
          <cell r="AJ390">
            <v>7.6826504991120065E-2</v>
          </cell>
          <cell r="AK390">
            <v>6.047522812174657E-2</v>
          </cell>
          <cell r="AL390">
            <v>5.5759691346683793E-2</v>
          </cell>
          <cell r="AM390">
            <v>6.5864413007532582E-2</v>
          </cell>
          <cell r="AN390">
            <v>6.5190764896809333E-2</v>
          </cell>
          <cell r="AO390">
            <v>6.7150468491640622E-2</v>
          </cell>
          <cell r="AP390">
            <v>6.8160940657725488E-2</v>
          </cell>
          <cell r="AQ390">
            <v>7.3550125543511521E-2</v>
          </cell>
          <cell r="AR390">
            <v>8.3532365729683367E-2</v>
          </cell>
          <cell r="AS390">
            <v>7.6642782779104648E-2</v>
          </cell>
          <cell r="AT390">
            <v>4.9360034294812893E-2</v>
          </cell>
          <cell r="AU390">
            <v>3.3590544430154926E-2</v>
          </cell>
          <cell r="AV390">
            <v>2.6670341110906964E-2</v>
          </cell>
          <cell r="AW390">
            <v>2.014820258435911E-2</v>
          </cell>
          <cell r="AX390">
            <v>0.99999999999999967</v>
          </cell>
          <cell r="AY390">
            <v>0.90409024846010133</v>
          </cell>
        </row>
        <row r="391">
          <cell r="D391" t="str">
            <v>06, 21 e 31</v>
          </cell>
          <cell r="E391" t="str">
            <v>FLA-2</v>
          </cell>
          <cell r="F391">
            <v>0</v>
          </cell>
          <cell r="G391">
            <v>14.5</v>
          </cell>
          <cell r="H391">
            <v>81</v>
          </cell>
          <cell r="I391">
            <v>105.66666666666666</v>
          </cell>
          <cell r="J391">
            <v>80</v>
          </cell>
          <cell r="K391">
            <v>60</v>
          </cell>
          <cell r="L391">
            <v>82.333333333333329</v>
          </cell>
          <cell r="M391">
            <v>88</v>
          </cell>
          <cell r="N391">
            <v>85.666666666666671</v>
          </cell>
          <cell r="O391">
            <v>69.333333333333329</v>
          </cell>
          <cell r="P391">
            <v>76</v>
          </cell>
          <cell r="Q391">
            <v>80</v>
          </cell>
          <cell r="R391">
            <v>181</v>
          </cell>
          <cell r="S391">
            <v>148.66666666666666</v>
          </cell>
          <cell r="T391">
            <v>2.6666666666666665</v>
          </cell>
          <cell r="U391">
            <v>0</v>
          </cell>
          <cell r="V391">
            <v>0</v>
          </cell>
          <cell r="W391">
            <v>0</v>
          </cell>
          <cell r="Y391">
            <v>1154.8333333333335</v>
          </cell>
          <cell r="Z391">
            <v>9.590975153989896E-2</v>
          </cell>
          <cell r="AD391" t="str">
            <v>06, 21 e 31</v>
          </cell>
          <cell r="AE391" t="str">
            <v>FLA-2</v>
          </cell>
          <cell r="AF391">
            <v>0</v>
          </cell>
          <cell r="AG391">
            <v>1.2555924375811803E-2</v>
          </cell>
          <cell r="AH391">
            <v>7.0139991340741795E-2</v>
          </cell>
          <cell r="AI391">
            <v>9.1499494876605553E-2</v>
          </cell>
          <cell r="AJ391">
            <v>6.9274065521720302E-2</v>
          </cell>
          <cell r="AK391">
            <v>5.1955549141290219E-2</v>
          </cell>
          <cell r="AL391">
            <v>7.1294559099437133E-2</v>
          </cell>
          <cell r="AM391">
            <v>7.6201472073892329E-2</v>
          </cell>
          <cell r="AN391">
            <v>7.4180978496175484E-2</v>
          </cell>
          <cell r="AO391">
            <v>6.0037523452157585E-2</v>
          </cell>
          <cell r="AP391">
            <v>6.5810362245634288E-2</v>
          </cell>
          <cell r="AQ391">
            <v>6.9274065521720302E-2</v>
          </cell>
          <cell r="AR391">
            <v>0.15673257324289216</v>
          </cell>
          <cell r="AS391">
            <v>0.12873430509453021</v>
          </cell>
          <cell r="AT391">
            <v>2.3091355173906762E-3</v>
          </cell>
          <cell r="AU391">
            <v>0</v>
          </cell>
          <cell r="AV391">
            <v>0</v>
          </cell>
          <cell r="AW391">
            <v>0</v>
          </cell>
          <cell r="AX391">
            <v>0.99999999999999989</v>
          </cell>
          <cell r="AY391">
            <v>9.590975153989896E-2</v>
          </cell>
        </row>
        <row r="392">
          <cell r="E392" t="str">
            <v>FLA</v>
          </cell>
          <cell r="F392">
            <v>17.666666666666668</v>
          </cell>
          <cell r="G392">
            <v>236.49999999999997</v>
          </cell>
          <cell r="H392">
            <v>759.66666666666663</v>
          </cell>
          <cell r="I392">
            <v>1115</v>
          </cell>
          <cell r="J392">
            <v>916.33333333333337</v>
          </cell>
          <cell r="K392">
            <v>718.33333333333337</v>
          </cell>
          <cell r="L392">
            <v>689.33333333333348</v>
          </cell>
          <cell r="M392">
            <v>805</v>
          </cell>
          <cell r="N392">
            <v>795.33333333333337</v>
          </cell>
          <cell r="O392">
            <v>800.33333333333337</v>
          </cell>
          <cell r="P392">
            <v>817.99999999999989</v>
          </cell>
          <cell r="Q392">
            <v>880.66666666666674</v>
          </cell>
          <cell r="R392">
            <v>1090.3333333333335</v>
          </cell>
          <cell r="S392">
            <v>983</v>
          </cell>
          <cell r="T392">
            <v>540</v>
          </cell>
          <cell r="U392">
            <v>365.66666666666663</v>
          </cell>
          <cell r="V392">
            <v>290.33333333333331</v>
          </cell>
          <cell r="W392">
            <v>219.33333333333334</v>
          </cell>
          <cell r="Y392">
            <v>12040.833333333334</v>
          </cell>
          <cell r="Z392">
            <v>1.0000000000000002</v>
          </cell>
          <cell r="AE392" t="str">
            <v>FLA</v>
          </cell>
          <cell r="AF392">
            <v>1.4672295660599351E-3</v>
          </cell>
          <cell r="AG392">
            <v>1.9641497681500447E-2</v>
          </cell>
          <cell r="AH392">
            <v>6.3090871340577198E-2</v>
          </cell>
          <cell r="AI392">
            <v>9.2601564122084562E-2</v>
          </cell>
          <cell r="AJ392">
            <v>7.6102152398089831E-2</v>
          </cell>
          <cell r="AK392">
            <v>5.9658107827531316E-2</v>
          </cell>
          <cell r="AL392">
            <v>5.7249636653055581E-2</v>
          </cell>
          <cell r="AM392">
            <v>6.6855837774240423E-2</v>
          </cell>
          <cell r="AN392">
            <v>6.6053014049415187E-2</v>
          </cell>
          <cell r="AO392">
            <v>6.6468267700186864E-2</v>
          </cell>
          <cell r="AP392">
            <v>6.7935497266246786E-2</v>
          </cell>
          <cell r="AQ392">
            <v>7.3140009689251856E-2</v>
          </cell>
          <cell r="AR392">
            <v>9.0552979444944295E-2</v>
          </cell>
          <cell r="AS392">
            <v>8.1638867741712223E-2</v>
          </cell>
          <cell r="AT392">
            <v>4.4847394283341405E-2</v>
          </cell>
          <cell r="AU392">
            <v>3.0368883659768836E-2</v>
          </cell>
          <cell r="AV392">
            <v>2.4112395321475532E-2</v>
          </cell>
          <cell r="AW392">
            <v>1.8215793480517682E-2</v>
          </cell>
          <cell r="AX392">
            <v>1.0000000000000002</v>
          </cell>
          <cell r="AY392">
            <v>1.0000000000000002</v>
          </cell>
        </row>
        <row r="393">
          <cell r="AF393" t="e">
            <v>#DIV/0!</v>
          </cell>
          <cell r="AG393" t="e">
            <v>#DIV/0!</v>
          </cell>
          <cell r="AH393" t="e">
            <v>#DIV/0!</v>
          </cell>
          <cell r="AI393" t="e">
            <v>#DIV/0!</v>
          </cell>
          <cell r="AJ393" t="e">
            <v>#DIV/0!</v>
          </cell>
          <cell r="AK393" t="e">
            <v>#DIV/0!</v>
          </cell>
          <cell r="AL393" t="e">
            <v>#DIV/0!</v>
          </cell>
          <cell r="AM393" t="e">
            <v>#DIV/0!</v>
          </cell>
          <cell r="AN393" t="e">
            <v>#DIV/0!</v>
          </cell>
          <cell r="AO393" t="e">
            <v>#DIV/0!</v>
          </cell>
          <cell r="AP393" t="e">
            <v>#DIV/0!</v>
          </cell>
          <cell r="AQ393" t="e">
            <v>#DIV/0!</v>
          </cell>
          <cell r="AR393" t="e">
            <v>#DIV/0!</v>
          </cell>
          <cell r="AS393" t="e">
            <v>#DIV/0!</v>
          </cell>
          <cell r="AT393" t="e">
            <v>#DIV/0!</v>
          </cell>
          <cell r="AU393" t="e">
            <v>#DIV/0!</v>
          </cell>
          <cell r="AV393" t="e">
            <v>#DIV/0!</v>
          </cell>
          <cell r="AW393" t="e">
            <v>#DIV/0!</v>
          </cell>
          <cell r="AY393">
            <v>0</v>
          </cell>
        </row>
        <row r="394">
          <cell r="D394" t="str">
            <v>03,18 e 26</v>
          </cell>
          <cell r="E394" t="str">
            <v>BTF-1</v>
          </cell>
          <cell r="F394">
            <v>10</v>
          </cell>
          <cell r="G394">
            <v>220.33333333333331</v>
          </cell>
          <cell r="H394">
            <v>781.33333333333337</v>
          </cell>
          <cell r="I394">
            <v>1455.3333333333333</v>
          </cell>
          <cell r="J394">
            <v>1295.6666666666665</v>
          </cell>
          <cell r="K394">
            <v>1007.3333333333333</v>
          </cell>
          <cell r="L394">
            <v>982.00000000000011</v>
          </cell>
          <cell r="M394">
            <v>1212.6666666666667</v>
          </cell>
          <cell r="N394">
            <v>1197</v>
          </cell>
          <cell r="O394">
            <v>1202.6666666666665</v>
          </cell>
          <cell r="P394">
            <v>1218.6666666666667</v>
          </cell>
          <cell r="Q394">
            <v>1602.3333333333335</v>
          </cell>
          <cell r="R394">
            <v>2428.6666666666665</v>
          </cell>
          <cell r="S394">
            <v>2749.6666666666665</v>
          </cell>
          <cell r="T394">
            <v>1399.0000000000002</v>
          </cell>
          <cell r="U394">
            <v>610.33333333333326</v>
          </cell>
          <cell r="V394">
            <v>344.33333333333331</v>
          </cell>
          <cell r="W394">
            <v>235.66666666666669</v>
          </cell>
          <cell r="Y394">
            <v>19953</v>
          </cell>
          <cell r="Z394">
            <v>0.65531756501557314</v>
          </cell>
          <cell r="AD394" t="str">
            <v>03,18 e 26</v>
          </cell>
          <cell r="AE394" t="str">
            <v>BTF-1</v>
          </cell>
          <cell r="AF394">
            <v>5.011777677542224E-4</v>
          </cell>
          <cell r="AG394">
            <v>1.10426168161847E-2</v>
          </cell>
          <cell r="AH394">
            <v>3.915868958719658E-2</v>
          </cell>
          <cell r="AI394">
            <v>7.2938071133831162E-2</v>
          </cell>
          <cell r="AJ394">
            <v>6.4935932775355407E-2</v>
          </cell>
          <cell r="AK394">
            <v>5.0485307138442001E-2</v>
          </cell>
          <cell r="AL394">
            <v>4.9215656793464645E-2</v>
          </cell>
          <cell r="AM394">
            <v>6.0776157302995376E-2</v>
          </cell>
          <cell r="AN394">
            <v>5.9990978800180422E-2</v>
          </cell>
          <cell r="AO394">
            <v>6.0274979535241142E-2</v>
          </cell>
          <cell r="AP394">
            <v>6.1076863963647907E-2</v>
          </cell>
          <cell r="AQ394">
            <v>8.0305384319818249E-2</v>
          </cell>
          <cell r="AR394">
            <v>0.12171937386190881</v>
          </cell>
          <cell r="AS394">
            <v>0.13780718020681934</v>
          </cell>
          <cell r="AT394">
            <v>7.0114769708815722E-2</v>
          </cell>
          <cell r="AU394">
            <v>3.058854975859937E-2</v>
          </cell>
          <cell r="AV394">
            <v>1.7257221136337059E-2</v>
          </cell>
          <cell r="AW394">
            <v>1.1811089393407843E-2</v>
          </cell>
          <cell r="AX394">
            <v>1</v>
          </cell>
          <cell r="AY394">
            <v>0.65531756501557314</v>
          </cell>
        </row>
        <row r="395">
          <cell r="D395" t="str">
            <v>03,18 e 26</v>
          </cell>
          <cell r="E395" t="str">
            <v>BTF-2</v>
          </cell>
          <cell r="F395">
            <v>7.666666666666667</v>
          </cell>
          <cell r="G395">
            <v>148.33333333333331</v>
          </cell>
          <cell r="H395">
            <v>505.33333333333331</v>
          </cell>
          <cell r="I395">
            <v>831.33333333333337</v>
          </cell>
          <cell r="J395">
            <v>592.66666666666663</v>
          </cell>
          <cell r="K395">
            <v>494</v>
          </cell>
          <cell r="L395">
            <v>485.49999999999994</v>
          </cell>
          <cell r="M395">
            <v>625</v>
          </cell>
          <cell r="N395">
            <v>652.33333333333326</v>
          </cell>
          <cell r="O395">
            <v>626.33333333333337</v>
          </cell>
          <cell r="P395">
            <v>620</v>
          </cell>
          <cell r="Q395">
            <v>767.66666666666663</v>
          </cell>
          <cell r="R395">
            <v>1321.6666666666667</v>
          </cell>
          <cell r="S395">
            <v>1399</v>
          </cell>
          <cell r="T395">
            <v>657.33333333333337</v>
          </cell>
          <cell r="U395">
            <v>345.33333333333337</v>
          </cell>
          <cell r="V395">
            <v>263</v>
          </cell>
          <cell r="W395">
            <v>152.33333333333334</v>
          </cell>
          <cell r="Y395">
            <v>10494.833333333334</v>
          </cell>
          <cell r="Z395">
            <v>0.34468243498442697</v>
          </cell>
          <cell r="AD395" t="str">
            <v>03,18 e 26</v>
          </cell>
          <cell r="AE395" t="str">
            <v>BTF-2</v>
          </cell>
          <cell r="AF395">
            <v>7.3051819149105109E-4</v>
          </cell>
          <cell r="AG395">
            <v>1.4133938922326856E-2</v>
          </cell>
          <cell r="AH395">
            <v>4.815067731741015E-2</v>
          </cell>
          <cell r="AI395">
            <v>7.9213581286029636E-2</v>
          </cell>
          <cell r="AJ395">
            <v>5.6472232368308208E-2</v>
          </cell>
          <cell r="AK395">
            <v>4.7070780860423378E-2</v>
          </cell>
          <cell r="AL395">
            <v>4.6260858517683294E-2</v>
          </cell>
          <cell r="AM395">
            <v>5.9553113436770472E-2</v>
          </cell>
          <cell r="AN395">
            <v>6.2157569597738556E-2</v>
          </cell>
          <cell r="AO395">
            <v>5.9680160078768918E-2</v>
          </cell>
          <cell r="AP395">
            <v>5.9076688529276306E-2</v>
          </cell>
          <cell r="AQ395">
            <v>7.3147104130603935E-2</v>
          </cell>
          <cell r="AR395">
            <v>0.12593498388095731</v>
          </cell>
          <cell r="AS395">
            <v>0.13330368911686702</v>
          </cell>
          <cell r="AT395">
            <v>6.2633994505232729E-2</v>
          </cell>
          <cell r="AU395">
            <v>3.2905080277596914E-2</v>
          </cell>
          <cell r="AV395">
            <v>2.5059950134193015E-2</v>
          </cell>
          <cell r="AW395">
            <v>1.4515078848322191E-2</v>
          </cell>
          <cell r="AX395">
            <v>1.0000000000000002</v>
          </cell>
          <cell r="AY395">
            <v>0.34468243498442697</v>
          </cell>
        </row>
        <row r="396">
          <cell r="E396" t="str">
            <v>BTF</v>
          </cell>
          <cell r="F396">
            <v>17.666666666666668</v>
          </cell>
          <cell r="G396">
            <v>368.66666666666663</v>
          </cell>
          <cell r="H396">
            <v>1286.6666666666665</v>
          </cell>
          <cell r="I396">
            <v>2286.666666666667</v>
          </cell>
          <cell r="J396">
            <v>1888.3333333333333</v>
          </cell>
          <cell r="K396">
            <v>1501.3333333333333</v>
          </cell>
          <cell r="L396">
            <v>1467.4999999999998</v>
          </cell>
          <cell r="M396">
            <v>1837.6666666666667</v>
          </cell>
          <cell r="N396">
            <v>1849.3333333333333</v>
          </cell>
          <cell r="O396">
            <v>1829</v>
          </cell>
          <cell r="P396">
            <v>1838.6666666666665</v>
          </cell>
          <cell r="Q396">
            <v>2369.9999999999995</v>
          </cell>
          <cell r="R396">
            <v>3750.333333333333</v>
          </cell>
          <cell r="S396">
            <v>4148.666666666667</v>
          </cell>
          <cell r="T396">
            <v>2056.3333333333339</v>
          </cell>
          <cell r="U396">
            <v>955.66666666666652</v>
          </cell>
          <cell r="V396">
            <v>607.33333333333326</v>
          </cell>
          <cell r="W396">
            <v>388</v>
          </cell>
          <cell r="Y396">
            <v>30447.833333333328</v>
          </cell>
          <cell r="Z396">
            <v>1</v>
          </cell>
          <cell r="AE396" t="str">
            <v>BTF</v>
          </cell>
          <cell r="AF396">
            <v>5.802273834481929E-4</v>
          </cell>
          <cell r="AG396">
            <v>1.2108141247050968E-2</v>
          </cell>
          <cell r="AH396">
            <v>4.2258069813396686E-2</v>
          </cell>
          <cell r="AI396">
            <v>7.5101129253860449E-2</v>
          </cell>
          <cell r="AJ396">
            <v>6.2018643910075708E-2</v>
          </cell>
          <cell r="AK396">
            <v>4.930837990661624E-2</v>
          </cell>
          <cell r="AL396">
            <v>4.8197189728880548E-2</v>
          </cell>
          <cell r="AM396">
            <v>6.035459556509222E-2</v>
          </cell>
          <cell r="AN396">
            <v>6.0737764591897628E-2</v>
          </cell>
          <cell r="AO396">
            <v>6.0069955716608198E-2</v>
          </cell>
          <cell r="AP396">
            <v>6.0387438624532677E-2</v>
          </cell>
          <cell r="AQ396">
            <v>7.783805087389907E-2</v>
          </cell>
          <cell r="AR396">
            <v>0.1231724205882192</v>
          </cell>
          <cell r="AS396">
            <v>0.13625490593200396</v>
          </cell>
          <cell r="AT396">
            <v>6.7536277896073638E-2</v>
          </cell>
          <cell r="AU396">
            <v>3.1387017138603188E-2</v>
          </cell>
          <cell r="AV396">
            <v>1.9946684766841648E-2</v>
          </cell>
          <cell r="AW396">
            <v>1.2743107062899935E-2</v>
          </cell>
          <cell r="AX396">
            <v>1</v>
          </cell>
          <cell r="AY396">
            <v>1</v>
          </cell>
        </row>
        <row r="398">
          <cell r="E398" t="str">
            <v>LINHA 2</v>
          </cell>
          <cell r="AD398" t="str">
            <v>DIAS MAIO/99</v>
          </cell>
          <cell r="AE398" t="str">
            <v>LINHA 2</v>
          </cell>
        </row>
        <row r="399">
          <cell r="D399" t="str">
            <v>DIAS MAIO/99</v>
          </cell>
          <cell r="E399" t="str">
            <v>ESTAÇÃO</v>
          </cell>
          <cell r="F399" t="str">
            <v>=&gt;6h</v>
          </cell>
          <cell r="G399" t="str">
            <v>6h às 7h</v>
          </cell>
          <cell r="H399" t="str">
            <v>7h às 8h</v>
          </cell>
          <cell r="I399" t="str">
            <v>8h às 9h</v>
          </cell>
          <cell r="J399" t="str">
            <v>9h às 10h</v>
          </cell>
          <cell r="K399" t="str">
            <v>10h às 11h</v>
          </cell>
          <cell r="L399" t="str">
            <v>11h às 12h</v>
          </cell>
          <cell r="M399" t="str">
            <v>12h às 13h</v>
          </cell>
          <cell r="N399" t="str">
            <v>13h às 14h</v>
          </cell>
          <cell r="O399" t="str">
            <v>14h às 15h</v>
          </cell>
          <cell r="P399" t="str">
            <v>15h às 16h</v>
          </cell>
          <cell r="Q399" t="str">
            <v>16h às 17h</v>
          </cell>
          <cell r="R399" t="str">
            <v>17h às 18h</v>
          </cell>
          <cell r="S399" t="str">
            <v>18h às 19h</v>
          </cell>
          <cell r="T399" t="str">
            <v>19h às 20h</v>
          </cell>
          <cell r="U399" t="str">
            <v>20h às 21h</v>
          </cell>
          <cell r="V399" t="str">
            <v>21h às 22h</v>
          </cell>
          <cell r="W399" t="str">
            <v>22h às 23h</v>
          </cell>
          <cell r="X399" t="str">
            <v>-</v>
          </cell>
          <cell r="Y399" t="str">
            <v>SOMA</v>
          </cell>
          <cell r="Z399" t="str">
            <v>%Bloqueio</v>
          </cell>
          <cell r="AD399" t="str">
            <v>DIAS MAIO/99</v>
          </cell>
          <cell r="AE399" t="str">
            <v>ESTAÇÃO</v>
          </cell>
          <cell r="AF399" t="str">
            <v>=&gt;6h</v>
          </cell>
          <cell r="AG399" t="str">
            <v>6h às 7h</v>
          </cell>
          <cell r="AH399" t="str">
            <v>7h às 8h</v>
          </cell>
          <cell r="AI399" t="str">
            <v>8h às 9h</v>
          </cell>
          <cell r="AJ399" t="str">
            <v>9h às 10h</v>
          </cell>
          <cell r="AK399" t="str">
            <v>10h às 11h</v>
          </cell>
          <cell r="AL399" t="str">
            <v>11h às 12h</v>
          </cell>
          <cell r="AM399" t="str">
            <v>12h às 13h</v>
          </cell>
          <cell r="AN399" t="str">
            <v>13h às 14h</v>
          </cell>
          <cell r="AO399" t="str">
            <v>14h às 15h</v>
          </cell>
          <cell r="AP399" t="str">
            <v>15h às 16h</v>
          </cell>
          <cell r="AQ399" t="str">
            <v>16h às 17h</v>
          </cell>
          <cell r="AR399" t="str">
            <v>17h às 18h</v>
          </cell>
          <cell r="AS399" t="str">
            <v>18h às 19h</v>
          </cell>
          <cell r="AT399" t="str">
            <v>19h às 20h</v>
          </cell>
          <cell r="AU399" t="str">
            <v>20h às 21h</v>
          </cell>
          <cell r="AV399" t="str">
            <v>21h às 22h</v>
          </cell>
          <cell r="AW399" t="str">
            <v>22h às 23h</v>
          </cell>
        </row>
        <row r="400">
          <cell r="D400" t="str">
            <v>18, 25 e 28</v>
          </cell>
          <cell r="E400" t="str">
            <v>PVN - 1</v>
          </cell>
          <cell r="F400">
            <v>215.33333333333331</v>
          </cell>
          <cell r="G400">
            <v>529</v>
          </cell>
          <cell r="H400">
            <v>825</v>
          </cell>
          <cell r="I400">
            <v>502.66666666666669</v>
          </cell>
          <cell r="J400">
            <v>292.33333333333331</v>
          </cell>
          <cell r="K400">
            <v>228.66666666666669</v>
          </cell>
          <cell r="L400">
            <v>178.33333333333331</v>
          </cell>
          <cell r="M400">
            <v>145.66666666666669</v>
          </cell>
          <cell r="N400">
            <v>139</v>
          </cell>
          <cell r="O400">
            <v>114.33333333333333</v>
          </cell>
          <cell r="P400">
            <v>70</v>
          </cell>
          <cell r="Q400">
            <v>69.666666666666671</v>
          </cell>
          <cell r="R400">
            <v>133.66666666666669</v>
          </cell>
          <cell r="S400">
            <v>121.33333333333334</v>
          </cell>
          <cell r="T400">
            <v>45</v>
          </cell>
          <cell r="U400">
            <v>42.333333333333329</v>
          </cell>
          <cell r="V400">
            <v>29</v>
          </cell>
          <cell r="W400">
            <v>22.666666666666661</v>
          </cell>
          <cell r="Y400">
            <v>3704</v>
          </cell>
          <cell r="Z400">
            <v>0.17367384576912254</v>
          </cell>
          <cell r="AD400" t="str">
            <v>18, 25 e 28</v>
          </cell>
          <cell r="AE400" t="str">
            <v>PVN - 1</v>
          </cell>
          <cell r="AF400">
            <v>5.8135349172066232E-2</v>
          </cell>
          <cell r="AG400">
            <v>0.14281857451403887</v>
          </cell>
          <cell r="AH400">
            <v>0.22273218142548595</v>
          </cell>
          <cell r="AI400">
            <v>0.13570914326853853</v>
          </cell>
          <cell r="AJ400">
            <v>7.8923686105111593E-2</v>
          </cell>
          <cell r="AK400">
            <v>6.1735061195104399E-2</v>
          </cell>
          <cell r="AL400">
            <v>4.8146148308135343E-2</v>
          </cell>
          <cell r="AM400">
            <v>3.9326853851691872E-2</v>
          </cell>
          <cell r="AN400">
            <v>3.7526997840172785E-2</v>
          </cell>
          <cell r="AO400">
            <v>3.0867530597552196E-2</v>
          </cell>
          <cell r="AP400">
            <v>1.8898488120950324E-2</v>
          </cell>
          <cell r="AQ400">
            <v>1.8808495320374371E-2</v>
          </cell>
          <cell r="AR400">
            <v>3.6087113030957525E-2</v>
          </cell>
          <cell r="AS400">
            <v>3.2757379409647229E-2</v>
          </cell>
          <cell r="AT400">
            <v>1.214902807775378E-2</v>
          </cell>
          <cell r="AU400">
            <v>1.1429085673146147E-2</v>
          </cell>
          <cell r="AV400">
            <v>7.8293736501079906E-3</v>
          </cell>
          <cell r="AW400">
            <v>6.1195104391648649E-3</v>
          </cell>
          <cell r="AX400">
            <v>0.99999999999999978</v>
          </cell>
          <cell r="AY400">
            <v>0.17367384576912254</v>
          </cell>
        </row>
        <row r="401">
          <cell r="D401" t="str">
            <v>18, 25 e 28</v>
          </cell>
          <cell r="E401" t="str">
            <v>PVN - 2</v>
          </cell>
          <cell r="F401">
            <v>953.66666666666674</v>
          </cell>
          <cell r="G401">
            <v>3311.9999999999995</v>
          </cell>
          <cell r="H401">
            <v>4138.3333333333339</v>
          </cell>
          <cell r="I401">
            <v>2702.333333333333</v>
          </cell>
          <cell r="J401">
            <v>1256.3333333333333</v>
          </cell>
          <cell r="K401">
            <v>772.00000000000011</v>
          </cell>
          <cell r="L401">
            <v>666</v>
          </cell>
          <cell r="M401">
            <v>682.33333333333326</v>
          </cell>
          <cell r="N401">
            <v>587</v>
          </cell>
          <cell r="O401">
            <v>465.33333333333331</v>
          </cell>
          <cell r="P401">
            <v>289</v>
          </cell>
          <cell r="Q401">
            <v>297</v>
          </cell>
          <cell r="R401">
            <v>537</v>
          </cell>
          <cell r="S401">
            <v>420</v>
          </cell>
          <cell r="T401">
            <v>206.33333333333334</v>
          </cell>
          <cell r="U401">
            <v>158.66666666666666</v>
          </cell>
          <cell r="V401">
            <v>106.66666666666666</v>
          </cell>
          <cell r="W401">
            <v>73.333333333333329</v>
          </cell>
          <cell r="Y401">
            <v>17623.333333333336</v>
          </cell>
          <cell r="Z401">
            <v>0.82632615423087741</v>
          </cell>
          <cell r="AD401" t="str">
            <v>18, 25 e 28</v>
          </cell>
          <cell r="AE401" t="str">
            <v>PVN - 2</v>
          </cell>
          <cell r="AF401">
            <v>5.411386419519576E-2</v>
          </cell>
          <cell r="AG401">
            <v>0.1879326650274257</v>
          </cell>
          <cell r="AH401">
            <v>0.23482125969358805</v>
          </cell>
          <cell r="AI401">
            <v>0.15333837715150364</v>
          </cell>
          <cell r="AJ401">
            <v>7.1288065065254383E-2</v>
          </cell>
          <cell r="AK401">
            <v>4.3805560809532816E-2</v>
          </cell>
          <cell r="AL401">
            <v>3.7790807641384525E-2</v>
          </cell>
          <cell r="AM401">
            <v>3.8717609230187244E-2</v>
          </cell>
          <cell r="AN401">
            <v>3.3308114242481555E-2</v>
          </cell>
          <cell r="AO401">
            <v>2.6404388121808203E-2</v>
          </cell>
          <cell r="AP401">
            <v>1.6398713826366557E-2</v>
          </cell>
          <cell r="AQ401">
            <v>1.6852657461698502E-2</v>
          </cell>
          <cell r="AR401">
            <v>3.047096652165689E-2</v>
          </cell>
          <cell r="AS401">
            <v>2.3832040854927176E-2</v>
          </cell>
          <cell r="AT401">
            <v>1.1707962927936447E-2</v>
          </cell>
          <cell r="AU401">
            <v>9.0032154340835991E-3</v>
          </cell>
          <cell r="AV401">
            <v>6.052581804425949E-3</v>
          </cell>
          <cell r="AW401">
            <v>4.1611499905428399E-3</v>
          </cell>
          <cell r="AX401">
            <v>0.99999999999999989</v>
          </cell>
          <cell r="AY401">
            <v>0.82632615423087741</v>
          </cell>
        </row>
        <row r="402">
          <cell r="E402" t="str">
            <v xml:space="preserve">PVN </v>
          </cell>
          <cell r="F402">
            <v>1169</v>
          </cell>
          <cell r="G402">
            <v>3840.9999999999995</v>
          </cell>
          <cell r="H402">
            <v>4963.3333333333339</v>
          </cell>
          <cell r="I402">
            <v>3204.9999999999995</v>
          </cell>
          <cell r="J402">
            <v>1548.6666666666665</v>
          </cell>
          <cell r="K402">
            <v>1000.6666666666667</v>
          </cell>
          <cell r="L402">
            <v>844.33333333333326</v>
          </cell>
          <cell r="M402">
            <v>828</v>
          </cell>
          <cell r="N402">
            <v>726</v>
          </cell>
          <cell r="O402">
            <v>579.66666666666663</v>
          </cell>
          <cell r="P402">
            <v>359</v>
          </cell>
          <cell r="Q402">
            <v>366.66666666666669</v>
          </cell>
          <cell r="R402">
            <v>670.66666666666674</v>
          </cell>
          <cell r="S402">
            <v>541.33333333333337</v>
          </cell>
          <cell r="T402">
            <v>251.33333333333334</v>
          </cell>
          <cell r="U402">
            <v>201</v>
          </cell>
          <cell r="V402">
            <v>135.66666666666666</v>
          </cell>
          <cell r="W402">
            <v>95.999999999999986</v>
          </cell>
          <cell r="Y402">
            <v>21327.333333333336</v>
          </cell>
          <cell r="Z402">
            <v>1</v>
          </cell>
          <cell r="AE402" t="str">
            <v xml:space="preserve">PVN </v>
          </cell>
          <cell r="AF402">
            <v>5.48122909568316E-2</v>
          </cell>
          <cell r="AG402">
            <v>0.18009752742958954</v>
          </cell>
          <cell r="AH402">
            <v>0.23272170297896283</v>
          </cell>
          <cell r="AI402">
            <v>0.15027664030508578</v>
          </cell>
          <cell r="AJ402">
            <v>7.2614172736082006E-2</v>
          </cell>
          <cell r="AK402">
            <v>4.6919446094213994E-2</v>
          </cell>
          <cell r="AL402">
            <v>3.9589259479228527E-2</v>
          </cell>
          <cell r="AM402">
            <v>3.8823419086618106E-2</v>
          </cell>
          <cell r="AN402">
            <v>3.4040823981744864E-2</v>
          </cell>
          <cell r="AO402">
            <v>2.7179519239786187E-2</v>
          </cell>
          <cell r="AP402">
            <v>1.6832859241661717E-2</v>
          </cell>
          <cell r="AQ402">
            <v>1.7192335344315586E-2</v>
          </cell>
          <cell r="AR402">
            <v>3.144634428432997E-2</v>
          </cell>
          <cell r="AS402">
            <v>2.5382138726516831E-2</v>
          </cell>
          <cell r="AT402">
            <v>1.1784564408739958E-2</v>
          </cell>
          <cell r="AU402">
            <v>9.4245256478384543E-3</v>
          </cell>
          <cell r="AV402">
            <v>6.3611640773967668E-3</v>
          </cell>
          <cell r="AW402">
            <v>4.5012659810571712E-3</v>
          </cell>
          <cell r="AX402">
            <v>1.0000000000000002</v>
          </cell>
          <cell r="AY402">
            <v>1</v>
          </cell>
        </row>
        <row r="403">
          <cell r="AF403" t="e">
            <v>#DIV/0!</v>
          </cell>
          <cell r="AG403" t="e">
            <v>#DIV/0!</v>
          </cell>
          <cell r="AH403" t="e">
            <v>#DIV/0!</v>
          </cell>
          <cell r="AI403" t="e">
            <v>#DIV/0!</v>
          </cell>
          <cell r="AJ403" t="e">
            <v>#DIV/0!</v>
          </cell>
          <cell r="AK403" t="e">
            <v>#DIV/0!</v>
          </cell>
          <cell r="AL403" t="e">
            <v>#DIV/0!</v>
          </cell>
          <cell r="AM403" t="e">
            <v>#DIV/0!</v>
          </cell>
          <cell r="AN403" t="e">
            <v>#DIV/0!</v>
          </cell>
          <cell r="AO403" t="e">
            <v>#DIV/0!</v>
          </cell>
          <cell r="AP403" t="e">
            <v>#DIV/0!</v>
          </cell>
          <cell r="AQ403" t="e">
            <v>#DIV/0!</v>
          </cell>
          <cell r="AR403" t="e">
            <v>#DIV/0!</v>
          </cell>
          <cell r="AS403" t="e">
            <v>#DIV/0!</v>
          </cell>
          <cell r="AT403" t="e">
            <v>#DIV/0!</v>
          </cell>
          <cell r="AU403" t="e">
            <v>#DIV/0!</v>
          </cell>
          <cell r="AV403" t="e">
            <v>#DIV/0!</v>
          </cell>
          <cell r="AW403" t="e">
            <v>#DIV/0!</v>
          </cell>
          <cell r="AY403">
            <v>0</v>
          </cell>
        </row>
        <row r="404">
          <cell r="D404" t="str">
            <v>07, 10, 19 e 31</v>
          </cell>
          <cell r="E404" t="str">
            <v xml:space="preserve">MGR - 1 </v>
          </cell>
          <cell r="F404">
            <v>68.5</v>
          </cell>
          <cell r="G404">
            <v>456.25</v>
          </cell>
          <cell r="H404">
            <v>901.25</v>
          </cell>
          <cell r="I404">
            <v>921</v>
          </cell>
          <cell r="J404">
            <v>614.75</v>
          </cell>
          <cell r="K404">
            <v>372</v>
          </cell>
          <cell r="L404">
            <v>299.75</v>
          </cell>
          <cell r="M404">
            <v>347.75</v>
          </cell>
          <cell r="N404">
            <v>343.75</v>
          </cell>
          <cell r="O404">
            <v>302.75</v>
          </cell>
          <cell r="P404">
            <v>189.25</v>
          </cell>
          <cell r="Q404">
            <v>198.5</v>
          </cell>
          <cell r="R404">
            <v>368</v>
          </cell>
          <cell r="S404">
            <v>323</v>
          </cell>
          <cell r="T404">
            <v>161.5</v>
          </cell>
          <cell r="U404">
            <v>101.25</v>
          </cell>
          <cell r="V404">
            <v>81.75</v>
          </cell>
          <cell r="W404">
            <v>73.333333333333329</v>
          </cell>
          <cell r="Y404">
            <v>6124.333333333333</v>
          </cell>
          <cell r="Z404">
            <v>0.8982155952089953</v>
          </cell>
          <cell r="AD404" t="str">
            <v>07, 10, 19 e 31</v>
          </cell>
          <cell r="AE404" t="str">
            <v xml:space="preserve">MGR - 1 </v>
          </cell>
          <cell r="AF404">
            <v>1.1184890872475916E-2</v>
          </cell>
          <cell r="AG404">
            <v>7.449790453382682E-2</v>
          </cell>
          <cell r="AH404">
            <v>0.1471588744353127</v>
          </cell>
          <cell r="AI404">
            <v>0.15038371523431124</v>
          </cell>
          <cell r="AJ404">
            <v>0.10037827246503021</v>
          </cell>
          <cell r="AK404">
            <v>6.0741305176073589E-2</v>
          </cell>
          <cell r="AL404">
            <v>4.8944102759484027E-2</v>
          </cell>
          <cell r="AM404">
            <v>5.6781690524138687E-2</v>
          </cell>
          <cell r="AN404">
            <v>5.6128558210417463E-2</v>
          </cell>
          <cell r="AO404">
            <v>4.9433951994774947E-2</v>
          </cell>
          <cell r="AP404">
            <v>3.0901322592935286E-2</v>
          </cell>
          <cell r="AQ404">
            <v>3.2411691068415613E-2</v>
          </cell>
          <cell r="AR404">
            <v>6.0088172862352365E-2</v>
          </cell>
          <cell r="AS404">
            <v>5.2740434332988625E-2</v>
          </cell>
          <cell r="AT404">
            <v>2.6370217166494313E-2</v>
          </cell>
          <cell r="AU404">
            <v>1.6532411691068418E-2</v>
          </cell>
          <cell r="AV404">
            <v>1.3348391661677462E-2</v>
          </cell>
          <cell r="AW404">
            <v>1.1974092418222391E-2</v>
          </cell>
          <cell r="AX404">
            <v>1.0000000000000002</v>
          </cell>
          <cell r="AY404">
            <v>0.8982155952089953</v>
          </cell>
        </row>
        <row r="405">
          <cell r="D405" t="str">
            <v>07, 10, 19 e 31</v>
          </cell>
          <cell r="E405" t="str">
            <v>MGR - 2</v>
          </cell>
          <cell r="F405">
            <v>9.3333333333333339</v>
          </cell>
          <cell r="G405">
            <v>44</v>
          </cell>
          <cell r="H405">
            <v>64.75</v>
          </cell>
          <cell r="I405">
            <v>49</v>
          </cell>
          <cell r="J405">
            <v>23</v>
          </cell>
          <cell r="K405">
            <v>18.416666666666664</v>
          </cell>
          <cell r="L405">
            <v>16.25</v>
          </cell>
          <cell r="M405">
            <v>20</v>
          </cell>
          <cell r="N405">
            <v>20</v>
          </cell>
          <cell r="O405">
            <v>30.25</v>
          </cell>
          <cell r="P405">
            <v>32.75</v>
          </cell>
          <cell r="Q405">
            <v>41.25</v>
          </cell>
          <cell r="R405">
            <v>133.5</v>
          </cell>
          <cell r="S405">
            <v>64</v>
          </cell>
          <cell r="T405">
            <v>44</v>
          </cell>
          <cell r="U405">
            <v>28.5</v>
          </cell>
          <cell r="V405">
            <v>24.5</v>
          </cell>
          <cell r="W405">
            <v>30.5</v>
          </cell>
          <cell r="Y405">
            <v>694</v>
          </cell>
          <cell r="Z405">
            <v>0.10178440479100465</v>
          </cell>
          <cell r="AD405" t="str">
            <v>07, 10, 19 e 31</v>
          </cell>
          <cell r="AE405" t="str">
            <v>MGR - 2</v>
          </cell>
          <cell r="AF405">
            <v>1.3448607108549473E-2</v>
          </cell>
          <cell r="AG405">
            <v>6.3400576368876083E-2</v>
          </cell>
          <cell r="AH405">
            <v>9.3299711815561959E-2</v>
          </cell>
          <cell r="AI405">
            <v>7.060518731988473E-2</v>
          </cell>
          <cell r="AJ405">
            <v>3.3141210374639768E-2</v>
          </cell>
          <cell r="AK405">
            <v>2.6536983669548507E-2</v>
          </cell>
          <cell r="AL405">
            <v>2.3414985590778099E-2</v>
          </cell>
          <cell r="AM405">
            <v>2.8818443804034581E-2</v>
          </cell>
          <cell r="AN405">
            <v>2.8818443804034581E-2</v>
          </cell>
          <cell r="AO405">
            <v>4.3587896253602307E-2</v>
          </cell>
          <cell r="AP405">
            <v>4.719020172910663E-2</v>
          </cell>
          <cell r="AQ405">
            <v>5.9438040345821327E-2</v>
          </cell>
          <cell r="AR405">
            <v>0.19236311239193082</v>
          </cell>
          <cell r="AS405">
            <v>9.2219020172910657E-2</v>
          </cell>
          <cell r="AT405">
            <v>6.3400576368876083E-2</v>
          </cell>
          <cell r="AU405">
            <v>4.1066282420749278E-2</v>
          </cell>
          <cell r="AV405">
            <v>3.5302593659942365E-2</v>
          </cell>
          <cell r="AW405">
            <v>4.3948126801152738E-2</v>
          </cell>
          <cell r="AX405">
            <v>1</v>
          </cell>
          <cell r="AY405">
            <v>0.10178440479100465</v>
          </cell>
        </row>
        <row r="406">
          <cell r="E406" t="str">
            <v>MGR</v>
          </cell>
          <cell r="F406">
            <v>77.833333333333329</v>
          </cell>
          <cell r="G406">
            <v>500.25</v>
          </cell>
          <cell r="H406">
            <v>966</v>
          </cell>
          <cell r="I406">
            <v>970</v>
          </cell>
          <cell r="J406">
            <v>637.75</v>
          </cell>
          <cell r="K406">
            <v>390.41666666666669</v>
          </cell>
          <cell r="L406">
            <v>316</v>
          </cell>
          <cell r="M406">
            <v>367.75</v>
          </cell>
          <cell r="N406">
            <v>363.75</v>
          </cell>
          <cell r="O406">
            <v>333</v>
          </cell>
          <cell r="P406">
            <v>222</v>
          </cell>
          <cell r="Q406">
            <v>239.75</v>
          </cell>
          <cell r="R406">
            <v>501.5</v>
          </cell>
          <cell r="S406">
            <v>387</v>
          </cell>
          <cell r="T406">
            <v>205.5</v>
          </cell>
          <cell r="U406">
            <v>129.75</v>
          </cell>
          <cell r="V406">
            <v>106.25</v>
          </cell>
          <cell r="W406">
            <v>103.83333333333333</v>
          </cell>
          <cell r="Y406">
            <v>6818.333333333333</v>
          </cell>
          <cell r="Z406">
            <v>1</v>
          </cell>
          <cell r="AE406" t="str">
            <v>MGR</v>
          </cell>
          <cell r="AF406">
            <v>1.1415301882180396E-2</v>
          </cell>
          <cell r="AG406">
            <v>7.3368369591786858E-2</v>
          </cell>
          <cell r="AH406">
            <v>0.14167685162551943</v>
          </cell>
          <cell r="AI406">
            <v>0.14226350525543877</v>
          </cell>
          <cell r="AJ406">
            <v>9.3534588120263995E-2</v>
          </cell>
          <cell r="AK406">
            <v>5.7259838670251778E-2</v>
          </cell>
          <cell r="AL406">
            <v>4.6345636763627476E-2</v>
          </cell>
          <cell r="AM406">
            <v>5.3935468100708872E-2</v>
          </cell>
          <cell r="AN406">
            <v>5.3348814470789541E-2</v>
          </cell>
          <cell r="AO406">
            <v>4.8838914690784649E-2</v>
          </cell>
          <cell r="AP406">
            <v>3.2559276460523104E-2</v>
          </cell>
          <cell r="AQ406">
            <v>3.5162551943290148E-2</v>
          </cell>
          <cell r="AR406">
            <v>7.3551698851136646E-2</v>
          </cell>
          <cell r="AS406">
            <v>5.6758738694695679E-2</v>
          </cell>
          <cell r="AT406">
            <v>3.0139330237105844E-2</v>
          </cell>
          <cell r="AU406">
            <v>1.9029577120508435E-2</v>
          </cell>
          <cell r="AV406">
            <v>1.5582987044732341E-2</v>
          </cell>
          <cell r="AW406">
            <v>1.5228550476656074E-2</v>
          </cell>
          <cell r="AX406">
            <v>1.0000000000000002</v>
          </cell>
          <cell r="AY406">
            <v>1</v>
          </cell>
        </row>
        <row r="407">
          <cell r="AF407" t="e">
            <v>#DIV/0!</v>
          </cell>
          <cell r="AG407" t="e">
            <v>#DIV/0!</v>
          </cell>
          <cell r="AH407" t="e">
            <v>#DIV/0!</v>
          </cell>
          <cell r="AI407" t="e">
            <v>#DIV/0!</v>
          </cell>
          <cell r="AJ407" t="e">
            <v>#DIV/0!</v>
          </cell>
          <cell r="AK407" t="e">
            <v>#DIV/0!</v>
          </cell>
          <cell r="AL407" t="e">
            <v>#DIV/0!</v>
          </cell>
          <cell r="AM407" t="e">
            <v>#DIV/0!</v>
          </cell>
          <cell r="AN407" t="e">
            <v>#DIV/0!</v>
          </cell>
          <cell r="AO407" t="e">
            <v>#DIV/0!</v>
          </cell>
          <cell r="AP407" t="e">
            <v>#DIV/0!</v>
          </cell>
          <cell r="AQ407" t="e">
            <v>#DIV/0!</v>
          </cell>
          <cell r="AR407" t="e">
            <v>#DIV/0!</v>
          </cell>
          <cell r="AS407" t="e">
            <v>#DIV/0!</v>
          </cell>
          <cell r="AT407" t="e">
            <v>#DIV/0!</v>
          </cell>
          <cell r="AU407" t="e">
            <v>#DIV/0!</v>
          </cell>
          <cell r="AV407" t="e">
            <v>#DIV/0!</v>
          </cell>
          <cell r="AW407" t="e">
            <v>#DIV/0!</v>
          </cell>
          <cell r="AY407">
            <v>0</v>
          </cell>
        </row>
        <row r="408">
          <cell r="D408" t="str">
            <v>04, 13 e 17</v>
          </cell>
          <cell r="E408" t="str">
            <v>MRC - 1</v>
          </cell>
          <cell r="F408">
            <v>1</v>
          </cell>
          <cell r="G408">
            <v>22.166666666666668</v>
          </cell>
          <cell r="H408">
            <v>44.166666666666664</v>
          </cell>
          <cell r="I408">
            <v>47</v>
          </cell>
          <cell r="J408">
            <v>60.666666666666664</v>
          </cell>
          <cell r="K408">
            <v>99.333333333333329</v>
          </cell>
          <cell r="L408">
            <v>104.33333333333333</v>
          </cell>
          <cell r="M408">
            <v>129.33333333333334</v>
          </cell>
          <cell r="N408">
            <v>87.666666666666671</v>
          </cell>
          <cell r="O408">
            <v>102.66666666666666</v>
          </cell>
          <cell r="P408">
            <v>128</v>
          </cell>
          <cell r="Q408">
            <v>212.66666666666666</v>
          </cell>
          <cell r="R408">
            <v>288</v>
          </cell>
          <cell r="S408">
            <v>245.33333333333331</v>
          </cell>
          <cell r="T408">
            <v>166.99999999999997</v>
          </cell>
          <cell r="U408">
            <v>169.33333333333331</v>
          </cell>
          <cell r="V408">
            <v>246.66666666666669</v>
          </cell>
          <cell r="W408">
            <v>168.33333333333334</v>
          </cell>
          <cell r="Y408">
            <v>2323.6666666666665</v>
          </cell>
          <cell r="Z408">
            <v>0.58425177052340438</v>
          </cell>
          <cell r="AD408" t="str">
            <v>04, 13 e 17</v>
          </cell>
          <cell r="AE408" t="str">
            <v>MRC - 1</v>
          </cell>
          <cell r="AF408">
            <v>4.3035432506096689E-4</v>
          </cell>
          <cell r="AG408">
            <v>9.5395208721847664E-3</v>
          </cell>
          <cell r="AH408">
            <v>1.9007316023526035E-2</v>
          </cell>
          <cell r="AI408">
            <v>2.0226653277865443E-2</v>
          </cell>
          <cell r="AJ408">
            <v>2.6108162387031991E-2</v>
          </cell>
          <cell r="AK408">
            <v>4.2748529622722707E-2</v>
          </cell>
          <cell r="AL408">
            <v>4.4900301248027547E-2</v>
          </cell>
          <cell r="AM408">
            <v>5.5659159374551723E-2</v>
          </cell>
          <cell r="AN408">
            <v>3.77277291636781E-2</v>
          </cell>
          <cell r="AO408">
            <v>4.4183044039592598E-2</v>
          </cell>
          <cell r="AP408">
            <v>5.5085353607803762E-2</v>
          </cell>
          <cell r="AQ408">
            <v>9.1522019796298953E-2</v>
          </cell>
          <cell r="AR408">
            <v>0.12394204561755846</v>
          </cell>
          <cell r="AS408">
            <v>0.10558026108162387</v>
          </cell>
          <cell r="AT408">
            <v>7.1869172285181457E-2</v>
          </cell>
          <cell r="AU408">
            <v>7.2873332376990382E-2</v>
          </cell>
          <cell r="AV408">
            <v>0.10615406684837184</v>
          </cell>
          <cell r="AW408">
            <v>7.2442978051929424E-2</v>
          </cell>
          <cell r="AX408">
            <v>1</v>
          </cell>
          <cell r="AY408">
            <v>0.58425177052340438</v>
          </cell>
        </row>
        <row r="409">
          <cell r="D409" t="str">
            <v>04, 13 e 17</v>
          </cell>
          <cell r="E409" t="str">
            <v>MRC-  2</v>
          </cell>
          <cell r="F409">
            <v>1</v>
          </cell>
          <cell r="G409">
            <v>12</v>
          </cell>
          <cell r="H409">
            <v>47.833333333333336</v>
          </cell>
          <cell r="I409">
            <v>94.666666666666657</v>
          </cell>
          <cell r="J409">
            <v>110.66666666666666</v>
          </cell>
          <cell r="K409">
            <v>99</v>
          </cell>
          <cell r="L409">
            <v>125.00000000000001</v>
          </cell>
          <cell r="M409">
            <v>204.33333333333331</v>
          </cell>
          <cell r="N409">
            <v>102.66666666666666</v>
          </cell>
          <cell r="O409">
            <v>76.666666666666671</v>
          </cell>
          <cell r="P409">
            <v>83</v>
          </cell>
          <cell r="Q409">
            <v>89.333333333333329</v>
          </cell>
          <cell r="R409">
            <v>127.33333333333333</v>
          </cell>
          <cell r="S409">
            <v>137.33333333333334</v>
          </cell>
          <cell r="T409">
            <v>86.333333333333329</v>
          </cell>
          <cell r="U409">
            <v>77</v>
          </cell>
          <cell r="V409">
            <v>96.333333333333343</v>
          </cell>
          <cell r="W409">
            <v>83.000000000000014</v>
          </cell>
          <cell r="Y409">
            <v>1653.4999999999995</v>
          </cell>
          <cell r="Z409">
            <v>0.4157482294765954</v>
          </cell>
          <cell r="AD409" t="str">
            <v>04, 13 e 17</v>
          </cell>
          <cell r="AE409" t="str">
            <v>MRC-  2</v>
          </cell>
          <cell r="AF409">
            <v>6.0477774417901434E-4</v>
          </cell>
          <cell r="AG409">
            <v>7.2573329301481729E-3</v>
          </cell>
          <cell r="AH409">
            <v>2.892853542989619E-2</v>
          </cell>
          <cell r="AI409">
            <v>5.7252293115613355E-2</v>
          </cell>
          <cell r="AJ409">
            <v>6.6928737022477591E-2</v>
          </cell>
          <cell r="AK409">
            <v>5.9872996673722423E-2</v>
          </cell>
          <cell r="AL409">
            <v>7.5597218022376803E-2</v>
          </cell>
          <cell r="AM409">
            <v>0.12357625239391193</v>
          </cell>
          <cell r="AN409">
            <v>6.209051506904547E-2</v>
          </cell>
          <cell r="AO409">
            <v>4.6366293720391104E-2</v>
          </cell>
          <cell r="AP409">
            <v>5.0196552766858193E-2</v>
          </cell>
          <cell r="AQ409">
            <v>5.4026811813325283E-2</v>
          </cell>
          <cell r="AR409">
            <v>7.7008366092127828E-2</v>
          </cell>
          <cell r="AS409">
            <v>8.3056143533917978E-2</v>
          </cell>
          <cell r="AT409">
            <v>5.2212478580788237E-2</v>
          </cell>
          <cell r="AU409">
            <v>4.6567886301784107E-2</v>
          </cell>
          <cell r="AV409">
            <v>5.8260256022578394E-2</v>
          </cell>
          <cell r="AW409">
            <v>5.01965527668582E-2</v>
          </cell>
          <cell r="AX409">
            <v>1.0000000000000002</v>
          </cell>
          <cell r="AY409">
            <v>0.4157482294765954</v>
          </cell>
        </row>
        <row r="410">
          <cell r="E410" t="str">
            <v>MRC</v>
          </cell>
          <cell r="F410">
            <v>2</v>
          </cell>
          <cell r="G410">
            <v>34.166666666666671</v>
          </cell>
          <cell r="H410">
            <v>92</v>
          </cell>
          <cell r="I410">
            <v>141.66666666666666</v>
          </cell>
          <cell r="J410">
            <v>171.33333333333334</v>
          </cell>
          <cell r="K410">
            <v>198.33333333333331</v>
          </cell>
          <cell r="L410">
            <v>229.33333333333331</v>
          </cell>
          <cell r="M410">
            <v>333.66666666666669</v>
          </cell>
          <cell r="N410">
            <v>190.33333333333334</v>
          </cell>
          <cell r="O410">
            <v>179.33333333333334</v>
          </cell>
          <cell r="P410">
            <v>210.99999999999997</v>
          </cell>
          <cell r="Q410">
            <v>302</v>
          </cell>
          <cell r="R410">
            <v>415.33333333333337</v>
          </cell>
          <cell r="S410">
            <v>382.66666666666669</v>
          </cell>
          <cell r="T410">
            <v>253.33333333333334</v>
          </cell>
          <cell r="U410">
            <v>246.33333333333331</v>
          </cell>
          <cell r="V410">
            <v>342.99999999999994</v>
          </cell>
          <cell r="W410">
            <v>251.33333333333334</v>
          </cell>
          <cell r="Y410">
            <v>3977.166666666667</v>
          </cell>
          <cell r="Z410">
            <v>0.99999999999999978</v>
          </cell>
          <cell r="AE410" t="str">
            <v>MRC</v>
          </cell>
          <cell r="AF410">
            <v>5.0287055273854915E-4</v>
          </cell>
          <cell r="AG410">
            <v>8.5907052759502164E-3</v>
          </cell>
          <cell r="AH410">
            <v>2.3132045425973264E-2</v>
          </cell>
          <cell r="AI410">
            <v>3.5619997485647231E-2</v>
          </cell>
          <cell r="AJ410">
            <v>4.3079244017935718E-2</v>
          </cell>
          <cell r="AK410">
            <v>4.986799647990612E-2</v>
          </cell>
          <cell r="AL410">
            <v>5.7662490047353632E-2</v>
          </cell>
          <cell r="AM410">
            <v>8.389557054854796E-2</v>
          </cell>
          <cell r="AN410">
            <v>4.7856514268951933E-2</v>
          </cell>
          <cell r="AO410">
            <v>4.5090726228889912E-2</v>
          </cell>
          <cell r="AP410">
            <v>5.3052843313916929E-2</v>
          </cell>
          <cell r="AQ410">
            <v>7.5933453463520928E-2</v>
          </cell>
          <cell r="AR410">
            <v>0.10442945145203872</v>
          </cell>
          <cell r="AS410">
            <v>9.6215899090642418E-2</v>
          </cell>
          <cell r="AT410">
            <v>6.3696936680216226E-2</v>
          </cell>
          <cell r="AU410">
            <v>6.1936889745631302E-2</v>
          </cell>
          <cell r="AV410">
            <v>8.6242299794661165E-2</v>
          </cell>
          <cell r="AW410">
            <v>6.3194066127477688E-2</v>
          </cell>
          <cell r="AX410">
            <v>0.99999999999999989</v>
          </cell>
          <cell r="AY410">
            <v>0.99999999999999978</v>
          </cell>
        </row>
        <row r="411">
          <cell r="AF411" t="e">
            <v>#DIV/0!</v>
          </cell>
          <cell r="AG411" t="e">
            <v>#DIV/0!</v>
          </cell>
          <cell r="AH411" t="e">
            <v>#DIV/0!</v>
          </cell>
          <cell r="AI411" t="e">
            <v>#DIV/0!</v>
          </cell>
          <cell r="AJ411" t="e">
            <v>#DIV/0!</v>
          </cell>
          <cell r="AK411" t="e">
            <v>#DIV/0!</v>
          </cell>
          <cell r="AL411" t="e">
            <v>#DIV/0!</v>
          </cell>
          <cell r="AM411" t="e">
            <v>#DIV/0!</v>
          </cell>
          <cell r="AN411" t="e">
            <v>#DIV/0!</v>
          </cell>
          <cell r="AO411" t="e">
            <v>#DIV/0!</v>
          </cell>
          <cell r="AP411" t="e">
            <v>#DIV/0!</v>
          </cell>
          <cell r="AQ411" t="e">
            <v>#DIV/0!</v>
          </cell>
          <cell r="AR411" t="e">
            <v>#DIV/0!</v>
          </cell>
          <cell r="AS411" t="e">
            <v>#DIV/0!</v>
          </cell>
          <cell r="AT411" t="e">
            <v>#DIV/0!</v>
          </cell>
          <cell r="AU411" t="e">
            <v>#DIV/0!</v>
          </cell>
          <cell r="AV411" t="e">
            <v>#DIV/0!</v>
          </cell>
          <cell r="AW411" t="e">
            <v>#DIV/0!</v>
          </cell>
          <cell r="AY411">
            <v>0</v>
          </cell>
        </row>
        <row r="412">
          <cell r="D412" t="str">
            <v>06, 14, 21, 24 e 27</v>
          </cell>
          <cell r="E412" t="str">
            <v>SCR -1</v>
          </cell>
          <cell r="F412">
            <v>1</v>
          </cell>
          <cell r="G412">
            <v>37.700000000000003</v>
          </cell>
          <cell r="H412">
            <v>58.4</v>
          </cell>
          <cell r="I412">
            <v>49.4</v>
          </cell>
          <cell r="J412">
            <v>65.399999999999991</v>
          </cell>
          <cell r="K412">
            <v>69.399999999999991</v>
          </cell>
          <cell r="L412">
            <v>121.2</v>
          </cell>
          <cell r="M412">
            <v>139.4</v>
          </cell>
          <cell r="N412">
            <v>96</v>
          </cell>
          <cell r="O412">
            <v>107.20000000000002</v>
          </cell>
          <cell r="P412">
            <v>130.19999999999999</v>
          </cell>
          <cell r="Q412">
            <v>106.60000000000001</v>
          </cell>
          <cell r="R412">
            <v>179.79999999999998</v>
          </cell>
          <cell r="S412">
            <v>194.2</v>
          </cell>
          <cell r="T412">
            <v>2</v>
          </cell>
          <cell r="U412">
            <v>0</v>
          </cell>
          <cell r="V412">
            <v>0</v>
          </cell>
          <cell r="W412">
            <v>0</v>
          </cell>
          <cell r="Y412">
            <v>1357.9</v>
          </cell>
          <cell r="Z412">
            <v>0.19421599897020753</v>
          </cell>
          <cell r="AD412" t="str">
            <v>06, 14, 21, 24 e 27</v>
          </cell>
          <cell r="AE412" t="str">
            <v>SCR -1</v>
          </cell>
          <cell r="AF412">
            <v>7.364312541424257E-4</v>
          </cell>
          <cell r="AG412">
            <v>2.7763458281169454E-2</v>
          </cell>
          <cell r="AH412">
            <v>4.300758524191766E-2</v>
          </cell>
          <cell r="AI412">
            <v>3.6379703954635828E-2</v>
          </cell>
          <cell r="AJ412">
            <v>4.8162604020914636E-2</v>
          </cell>
          <cell r="AK412">
            <v>5.1108329037484343E-2</v>
          </cell>
          <cell r="AL412">
            <v>8.9255468002062008E-2</v>
          </cell>
          <cell r="AM412">
            <v>0.10265851682745415</v>
          </cell>
          <cell r="AN412">
            <v>7.0697400397672874E-2</v>
          </cell>
          <cell r="AO412">
            <v>7.8945430444068057E-2</v>
          </cell>
          <cell r="AP412">
            <v>9.5883349289343819E-2</v>
          </cell>
          <cell r="AQ412">
            <v>7.8503571691582591E-2</v>
          </cell>
          <cell r="AR412">
            <v>0.13241033949480813</v>
          </cell>
          <cell r="AS412">
            <v>0.14301494955445906</v>
          </cell>
          <cell r="AT412">
            <v>1.4728625082848514E-3</v>
          </cell>
          <cell r="AU412">
            <v>0</v>
          </cell>
          <cell r="AV412">
            <v>0</v>
          </cell>
          <cell r="AW412">
            <v>0</v>
          </cell>
          <cell r="AX412">
            <v>0.99999999999999989</v>
          </cell>
          <cell r="AY412">
            <v>0.19421599897020753</v>
          </cell>
        </row>
        <row r="413">
          <cell r="D413" t="str">
            <v>06, 14, 21, 24 e 27</v>
          </cell>
          <cell r="E413" t="str">
            <v>SCR -2</v>
          </cell>
          <cell r="F413">
            <v>8.1999999999999993</v>
          </cell>
          <cell r="G413">
            <v>58.2</v>
          </cell>
          <cell r="H413">
            <v>121.79999999999998</v>
          </cell>
          <cell r="I413">
            <v>165</v>
          </cell>
          <cell r="J413">
            <v>121.60000000000001</v>
          </cell>
          <cell r="K413">
            <v>118.20000000000002</v>
          </cell>
          <cell r="L413">
            <v>149.60000000000002</v>
          </cell>
          <cell r="M413">
            <v>215.79999999999998</v>
          </cell>
          <cell r="N413">
            <v>166.79999999999998</v>
          </cell>
          <cell r="O413">
            <v>187.39999999999998</v>
          </cell>
          <cell r="P413">
            <v>277.60000000000002</v>
          </cell>
          <cell r="Q413">
            <v>504.19999999999993</v>
          </cell>
          <cell r="R413">
            <v>873.6</v>
          </cell>
          <cell r="S413">
            <v>840.99999999999989</v>
          </cell>
          <cell r="T413">
            <v>668.80000000000007</v>
          </cell>
          <cell r="U413">
            <v>443.2</v>
          </cell>
          <cell r="V413">
            <v>406.8</v>
          </cell>
          <cell r="W413">
            <v>306</v>
          </cell>
          <cell r="Y413">
            <v>5633.7999999999993</v>
          </cell>
          <cell r="Z413">
            <v>0.80578400102979231</v>
          </cell>
          <cell r="AD413" t="str">
            <v>06, 14, 21, 24 e 27</v>
          </cell>
          <cell r="AE413" t="str">
            <v>SCR -2</v>
          </cell>
          <cell r="AF413">
            <v>1.4555007277503639E-3</v>
          </cell>
          <cell r="AG413">
            <v>1.0330505165252584E-2</v>
          </cell>
          <cell r="AH413">
            <v>2.1619510809755403E-2</v>
          </cell>
          <cell r="AI413">
            <v>2.9287514643757326E-2</v>
          </cell>
          <cell r="AJ413">
            <v>2.1584010792005399E-2</v>
          </cell>
          <cell r="AK413">
            <v>2.098051049025525E-2</v>
          </cell>
          <cell r="AL413">
            <v>2.6554013277006645E-2</v>
          </cell>
          <cell r="AM413">
            <v>3.8304519152259575E-2</v>
          </cell>
          <cell r="AN413">
            <v>2.9607014803507404E-2</v>
          </cell>
          <cell r="AO413">
            <v>3.3263516631758319E-2</v>
          </cell>
          <cell r="AP413">
            <v>4.9274024637012331E-2</v>
          </cell>
          <cell r="AQ413">
            <v>8.9495544747772368E-2</v>
          </cell>
          <cell r="AR413">
            <v>0.1550640775320388</v>
          </cell>
          <cell r="AS413">
            <v>0.14927757463878732</v>
          </cell>
          <cell r="AT413">
            <v>0.1187120593560297</v>
          </cell>
          <cell r="AU413">
            <v>7.8668039334019682E-2</v>
          </cell>
          <cell r="AV413">
            <v>7.2207036103518057E-2</v>
          </cell>
          <cell r="AW413">
            <v>5.4315027157513587E-2</v>
          </cell>
          <cell r="AX413">
            <v>1.0000000000000002</v>
          </cell>
          <cell r="AY413">
            <v>0.80578400102979231</v>
          </cell>
        </row>
        <row r="414">
          <cell r="E414" t="str">
            <v>SCR</v>
          </cell>
          <cell r="F414">
            <v>9.1999999999999993</v>
          </cell>
          <cell r="G414">
            <v>95.899999999999991</v>
          </cell>
          <cell r="H414">
            <v>180.2</v>
          </cell>
          <cell r="I414">
            <v>214.4</v>
          </cell>
          <cell r="J414">
            <v>187</v>
          </cell>
          <cell r="K414">
            <v>187.60000000000002</v>
          </cell>
          <cell r="L414">
            <v>270.79999999999995</v>
          </cell>
          <cell r="M414">
            <v>355.2</v>
          </cell>
          <cell r="N414">
            <v>262.79999999999995</v>
          </cell>
          <cell r="O414">
            <v>294.59999999999997</v>
          </cell>
          <cell r="P414">
            <v>407.8</v>
          </cell>
          <cell r="Q414">
            <v>610.80000000000007</v>
          </cell>
          <cell r="R414">
            <v>1053.4000000000001</v>
          </cell>
          <cell r="S414">
            <v>1035.2</v>
          </cell>
          <cell r="T414">
            <v>670.80000000000007</v>
          </cell>
          <cell r="U414">
            <v>443.2</v>
          </cell>
          <cell r="V414">
            <v>406.8</v>
          </cell>
          <cell r="W414">
            <v>306</v>
          </cell>
          <cell r="Y414">
            <v>6991.7000000000007</v>
          </cell>
          <cell r="Z414">
            <v>0.99999999999999978</v>
          </cell>
          <cell r="AE414" t="str">
            <v>SCR</v>
          </cell>
          <cell r="AF414">
            <v>1.3158459316046167E-3</v>
          </cell>
          <cell r="AG414">
            <v>1.3716263569661167E-2</v>
          </cell>
          <cell r="AH414">
            <v>2.5773417051646947E-2</v>
          </cell>
          <cell r="AI414">
            <v>3.0664931275655418E-2</v>
          </cell>
          <cell r="AJ414">
            <v>2.6745998827180796E-2</v>
          </cell>
          <cell r="AK414">
            <v>2.6831814866198494E-2</v>
          </cell>
          <cell r="AL414">
            <v>3.8731638943318498E-2</v>
          </cell>
          <cell r="AM414">
            <v>5.0803095098473895E-2</v>
          </cell>
          <cell r="AN414">
            <v>3.7587425089749264E-2</v>
          </cell>
          <cell r="AO414">
            <v>4.2135675157686965E-2</v>
          </cell>
          <cell r="AP414">
            <v>5.8326301185691598E-2</v>
          </cell>
          <cell r="AQ414">
            <v>8.736072772001087E-2</v>
          </cell>
          <cell r="AR414">
            <v>0.15066435916872864</v>
          </cell>
          <cell r="AS414">
            <v>0.14806127265185862</v>
          </cell>
          <cell r="AT414">
            <v>9.5942331621780105E-2</v>
          </cell>
          <cell r="AU414">
            <v>6.3389447487735451E-2</v>
          </cell>
          <cell r="AV414">
            <v>5.8183274453995446E-2</v>
          </cell>
          <cell r="AW414">
            <v>4.3766179899023122E-2</v>
          </cell>
          <cell r="AX414">
            <v>0.99999999999999978</v>
          </cell>
          <cell r="AY414">
            <v>0.99999999999999978</v>
          </cell>
        </row>
        <row r="424">
          <cell r="G424" t="str">
            <v>ENTRADAS HORÁRIAS  ACUMULADAS DE PAGANTES POR LINHA DE BLOQUEIO DA ESTAÇÃO EM DIA ÚTIL  - MAIO/99 -  APÓS NOVA CONFIGURAÇÃO DO SISTEMA COM AS INAUGURAÇÕES DE 7 NOVAS ESTAÇÕES NO PERÍODO DE JUL A SET/98.</v>
          </cell>
          <cell r="AG424" t="str">
            <v>PERCENTUAL ACUMULADO DAS ENTRADAS HORÁRIAS DE PAGANTES POR LINHA DE BLOQUEIO DA ESTAÇÃO EM DIA ÚTIL  - MAIO/99 -  APÓS NOVA CONFIGURAÇÃO DO SISTEMA COM AS INAUGURAÇÕES DE 7 NOVAS ESTAÇÕES NO PERÍODO DE JUL A SET/98.</v>
          </cell>
        </row>
        <row r="426">
          <cell r="G426" t="str">
            <v xml:space="preserve">( CAV, na Linha 1, no início de jul/98  e trecho PVN a IRJ, na Linha 2, no mês de set/98) </v>
          </cell>
          <cell r="AG426" t="str">
            <v xml:space="preserve">( CAV, na Linha 1, no início de jul/98  e trecho PVN a IRJ, na Linha 2, no mês de set/98) </v>
          </cell>
        </row>
        <row r="427">
          <cell r="E427" t="str">
            <v>LINHA 1</v>
          </cell>
          <cell r="AE427" t="str">
            <v>LINHA 1</v>
          </cell>
        </row>
        <row r="428">
          <cell r="D428" t="str">
            <v>DIAS MAIO/99</v>
          </cell>
          <cell r="E428" t="str">
            <v>ESTAÇÃO</v>
          </cell>
          <cell r="F428" t="str">
            <v>=&gt; 6h</v>
          </cell>
          <cell r="G428" t="str">
            <v>7h</v>
          </cell>
          <cell r="H428" t="str">
            <v>8h</v>
          </cell>
          <cell r="I428" t="str">
            <v>9h</v>
          </cell>
          <cell r="J428" t="str">
            <v>10h</v>
          </cell>
          <cell r="K428" t="str">
            <v>11h</v>
          </cell>
          <cell r="L428" t="str">
            <v>12h</v>
          </cell>
          <cell r="M428" t="str">
            <v>13h</v>
          </cell>
          <cell r="N428" t="str">
            <v>14h</v>
          </cell>
          <cell r="O428" t="str">
            <v>15h</v>
          </cell>
          <cell r="P428" t="str">
            <v>16h</v>
          </cell>
          <cell r="Q428" t="str">
            <v>17h</v>
          </cell>
          <cell r="R428" t="str">
            <v>18h</v>
          </cell>
          <cell r="S428" t="str">
            <v>19h</v>
          </cell>
          <cell r="T428" t="str">
            <v>20h</v>
          </cell>
          <cell r="U428" t="str">
            <v>21h</v>
          </cell>
          <cell r="V428" t="str">
            <v>22h</v>
          </cell>
          <cell r="W428" t="str">
            <v>23h</v>
          </cell>
          <cell r="Y428" t="str">
            <v>%Bloqueio</v>
          </cell>
          <cell r="AD428" t="str">
            <v>DIAS MAIO/99</v>
          </cell>
          <cell r="AE428" t="str">
            <v>ESTAÇÃO</v>
          </cell>
          <cell r="AF428" t="str">
            <v>=&gt; 6h</v>
          </cell>
          <cell r="AG428" t="str">
            <v>7h</v>
          </cell>
          <cell r="AH428" t="str">
            <v>8h</v>
          </cell>
          <cell r="AI428" t="str">
            <v>9h</v>
          </cell>
          <cell r="AJ428" t="str">
            <v>10h</v>
          </cell>
          <cell r="AK428" t="str">
            <v>11h</v>
          </cell>
          <cell r="AL428" t="str">
            <v>12h</v>
          </cell>
          <cell r="AM428" t="str">
            <v>13h</v>
          </cell>
          <cell r="AN428" t="str">
            <v>14h</v>
          </cell>
          <cell r="AO428" t="str">
            <v>15h</v>
          </cell>
          <cell r="AP428" t="str">
            <v>16h</v>
          </cell>
          <cell r="AQ428" t="str">
            <v>17h</v>
          </cell>
          <cell r="AR428" t="str">
            <v>18h</v>
          </cell>
          <cell r="AS428" t="str">
            <v>19h</v>
          </cell>
          <cell r="AT428" t="str">
            <v>20h</v>
          </cell>
          <cell r="AU428" t="str">
            <v>21h</v>
          </cell>
          <cell r="AV428" t="str">
            <v>22h</v>
          </cell>
          <cell r="AW428" t="str">
            <v>23h</v>
          </cell>
          <cell r="AX428" t="str">
            <v>%Bloqueio</v>
          </cell>
        </row>
        <row r="429">
          <cell r="D429" t="str">
            <v>03, 11, 18, 25 e 28</v>
          </cell>
          <cell r="E429" t="str">
            <v>SPN - 1</v>
          </cell>
          <cell r="F429">
            <v>5.6</v>
          </cell>
          <cell r="G429">
            <v>159.4</v>
          </cell>
          <cell r="H429">
            <v>921.79999999999984</v>
          </cell>
          <cell r="I429">
            <v>2051.1999999999998</v>
          </cell>
          <cell r="J429">
            <v>2845</v>
          </cell>
          <cell r="K429">
            <v>3423.4</v>
          </cell>
          <cell r="L429">
            <v>3939.8</v>
          </cell>
          <cell r="M429">
            <v>4540.6000000000004</v>
          </cell>
          <cell r="N429">
            <v>5159.8</v>
          </cell>
          <cell r="O429">
            <v>5770.4000000000005</v>
          </cell>
          <cell r="P429">
            <v>6329.8</v>
          </cell>
          <cell r="Q429">
            <v>6950</v>
          </cell>
          <cell r="R429">
            <v>7703</v>
          </cell>
          <cell r="S429">
            <v>8434.4</v>
          </cell>
          <cell r="T429">
            <v>8976.6</v>
          </cell>
          <cell r="U429">
            <v>9233.6</v>
          </cell>
          <cell r="V429">
            <v>9253.4</v>
          </cell>
          <cell r="W429">
            <v>9253.4</v>
          </cell>
          <cell r="Y429">
            <v>0.28487733994621639</v>
          </cell>
          <cell r="AD429" t="str">
            <v>03, 11, 18, 25 e 28</v>
          </cell>
          <cell r="AE429" t="str">
            <v>SPN - 1</v>
          </cell>
          <cell r="AF429">
            <v>6.0518295977694684E-4</v>
          </cell>
          <cell r="AG429">
            <v>1.7226100676508097E-2</v>
          </cell>
          <cell r="AH429">
            <v>9.961743791471242E-2</v>
          </cell>
          <cell r="AI429">
            <v>0.22166987269544169</v>
          </cell>
          <cell r="AJ429">
            <v>0.30745455724382392</v>
          </cell>
          <cell r="AK429">
            <v>0.36996131151792855</v>
          </cell>
          <cell r="AL429">
            <v>0.425767825880217</v>
          </cell>
          <cell r="AM429">
            <v>0.49069531199342942</v>
          </cell>
          <cell r="AN429">
            <v>0.55761125640305187</v>
          </cell>
          <cell r="AO429">
            <v>0.623597812695874</v>
          </cell>
          <cell r="AP429">
            <v>0.68405126764216406</v>
          </cell>
          <cell r="AQ429">
            <v>0.75107528043746097</v>
          </cell>
          <cell r="AR429">
            <v>0.83245077485032537</v>
          </cell>
          <cell r="AS429">
            <v>0.91149199213262166</v>
          </cell>
          <cell r="AT429">
            <v>0.97008667084531108</v>
          </cell>
          <cell r="AU429">
            <v>0.99786024596364598</v>
          </cell>
          <cell r="AV429">
            <v>1.0000000000000002</v>
          </cell>
          <cell r="AW429">
            <v>1.0000000000000002</v>
          </cell>
          <cell r="AX429">
            <v>0.28487733994621639</v>
          </cell>
        </row>
        <row r="430">
          <cell r="D430" t="str">
            <v>03, 11, 18, 25 e 28</v>
          </cell>
          <cell r="E430" t="str">
            <v>SPN - 2</v>
          </cell>
          <cell r="F430">
            <v>23</v>
          </cell>
          <cell r="G430">
            <v>539.20000000000005</v>
          </cell>
          <cell r="H430">
            <v>2744.8</v>
          </cell>
          <cell r="I430">
            <v>6031.2000000000007</v>
          </cell>
          <cell r="J430">
            <v>8185.8000000000011</v>
          </cell>
          <cell r="K430">
            <v>9442.2000000000007</v>
          </cell>
          <cell r="L430">
            <v>10580.25</v>
          </cell>
          <cell r="M430">
            <v>11879.05</v>
          </cell>
          <cell r="N430">
            <v>13313.25</v>
          </cell>
          <cell r="O430">
            <v>14657.85</v>
          </cell>
          <cell r="P430">
            <v>15932.45</v>
          </cell>
          <cell r="Q430">
            <v>17300.850000000002</v>
          </cell>
          <cell r="R430">
            <v>18914.250000000004</v>
          </cell>
          <cell r="S430">
            <v>20485.250000000004</v>
          </cell>
          <cell r="T430">
            <v>21573.250000000004</v>
          </cell>
          <cell r="U430">
            <v>22242.850000000002</v>
          </cell>
          <cell r="V430">
            <v>22804.850000000002</v>
          </cell>
          <cell r="W430">
            <v>23228.65</v>
          </cell>
          <cell r="Y430">
            <v>0.71512266005378355</v>
          </cell>
          <cell r="AD430" t="str">
            <v>03, 11, 18, 25 e 28</v>
          </cell>
          <cell r="AE430" t="str">
            <v>SPN - 2</v>
          </cell>
          <cell r="AF430">
            <v>9.9015655236098514E-4</v>
          </cell>
          <cell r="AG430">
            <v>2.3212713610132316E-2</v>
          </cell>
          <cell r="AH430">
            <v>0.11816442195306226</v>
          </cell>
          <cell r="AI430">
            <v>0.2596448781999815</v>
          </cell>
          <cell r="AJ430">
            <v>0.35240102201376317</v>
          </cell>
          <cell r="AK430">
            <v>0.40648939994360411</v>
          </cell>
          <cell r="AL430">
            <v>0.45548277665727455</v>
          </cell>
          <cell r="AM430">
            <v>0.51139648666625059</v>
          </cell>
          <cell r="AN430">
            <v>0.57313920524869078</v>
          </cell>
          <cell r="AO430">
            <v>0.63102461830541168</v>
          </cell>
          <cell r="AP430">
            <v>0.68589651142016439</v>
          </cell>
          <cell r="AQ430">
            <v>0.74480652125715452</v>
          </cell>
          <cell r="AR430">
            <v>0.81426385089103337</v>
          </cell>
          <cell r="AS430">
            <v>0.88189584844577718</v>
          </cell>
          <cell r="AT430">
            <v>0.92873455840094032</v>
          </cell>
          <cell r="AU430">
            <v>0.95756102916011054</v>
          </cell>
          <cell r="AV430">
            <v>0.98175528926562683</v>
          </cell>
          <cell r="AW430">
            <v>1</v>
          </cell>
          <cell r="AX430">
            <v>0.71512266005378355</v>
          </cell>
        </row>
        <row r="431">
          <cell r="E431" t="str">
            <v>SPN</v>
          </cell>
          <cell r="F431">
            <v>28.599999999999998</v>
          </cell>
          <cell r="G431">
            <v>698.6</v>
          </cell>
          <cell r="H431">
            <v>3666.6000000000004</v>
          </cell>
          <cell r="I431">
            <v>8082.4000000000015</v>
          </cell>
          <cell r="J431">
            <v>11030.800000000001</v>
          </cell>
          <cell r="K431">
            <v>12865.6</v>
          </cell>
          <cell r="L431">
            <v>14520.050000000001</v>
          </cell>
          <cell r="M431">
            <v>16419.650000000001</v>
          </cell>
          <cell r="N431">
            <v>18473.050000000003</v>
          </cell>
          <cell r="O431">
            <v>20428.250000000004</v>
          </cell>
          <cell r="P431">
            <v>22262.250000000004</v>
          </cell>
          <cell r="Q431">
            <v>24250.850000000002</v>
          </cell>
          <cell r="R431">
            <v>26617.250000000004</v>
          </cell>
          <cell r="S431">
            <v>28919.650000000005</v>
          </cell>
          <cell r="T431">
            <v>30549.850000000006</v>
          </cell>
          <cell r="U431">
            <v>31476.450000000004</v>
          </cell>
          <cell r="V431">
            <v>32058.250000000004</v>
          </cell>
          <cell r="W431">
            <v>32482.050000000003</v>
          </cell>
          <cell r="Y431">
            <v>1</v>
          </cell>
          <cell r="AE431" t="str">
            <v>SPN</v>
          </cell>
          <cell r="AF431">
            <v>8.8048629935610575E-4</v>
          </cell>
          <cell r="AG431">
            <v>2.1507263242313831E-2</v>
          </cell>
          <cell r="AH431">
            <v>0.11288080647619224</v>
          </cell>
          <cell r="AI431">
            <v>0.2488266596474053</v>
          </cell>
          <cell r="AJ431">
            <v>0.33959679269011656</v>
          </cell>
          <cell r="AK431">
            <v>0.39608337527957749</v>
          </cell>
          <cell r="AL431">
            <v>0.44701766052327363</v>
          </cell>
          <cell r="AM431">
            <v>0.50549919109169528</v>
          </cell>
          <cell r="AN431">
            <v>0.56871564448672418</v>
          </cell>
          <cell r="AO431">
            <v>0.62890888967906888</v>
          </cell>
          <cell r="AP431">
            <v>0.68537084328113529</v>
          </cell>
          <cell r="AQ431">
            <v>0.74659234869720359</v>
          </cell>
          <cell r="AR431">
            <v>0.81944489341036053</v>
          </cell>
          <cell r="AS431">
            <v>0.89032711913195139</v>
          </cell>
          <cell r="AT431">
            <v>0.94051483819524939</v>
          </cell>
          <cell r="AU431">
            <v>0.96904136284501752</v>
          </cell>
          <cell r="AV431">
            <v>0.98695279392772317</v>
          </cell>
          <cell r="AW431">
            <v>1</v>
          </cell>
          <cell r="AX431">
            <v>1</v>
          </cell>
        </row>
        <row r="432"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AF432" t="e">
            <v>#DIV/0!</v>
          </cell>
          <cell r="AG432" t="e">
            <v>#DIV/0!</v>
          </cell>
          <cell r="AH432" t="e">
            <v>#DIV/0!</v>
          </cell>
          <cell r="AI432" t="e">
            <v>#DIV/0!</v>
          </cell>
          <cell r="AJ432" t="e">
            <v>#DIV/0!</v>
          </cell>
          <cell r="AK432" t="e">
            <v>#DIV/0!</v>
          </cell>
          <cell r="AL432" t="e">
            <v>#DIV/0!</v>
          </cell>
          <cell r="AM432" t="e">
            <v>#DIV/0!</v>
          </cell>
          <cell r="AN432" t="e">
            <v>#DIV/0!</v>
          </cell>
          <cell r="AO432" t="e">
            <v>#DIV/0!</v>
          </cell>
          <cell r="AP432" t="e">
            <v>#DIV/0!</v>
          </cell>
          <cell r="AQ432" t="e">
            <v>#DIV/0!</v>
          </cell>
          <cell r="AR432" t="e">
            <v>#DIV/0!</v>
          </cell>
          <cell r="AS432" t="e">
            <v>#DIV/0!</v>
          </cell>
          <cell r="AT432" t="e">
            <v>#DIV/0!</v>
          </cell>
          <cell r="AU432" t="e">
            <v>#DIV/0!</v>
          </cell>
          <cell r="AV432" t="e">
            <v>#DIV/0!</v>
          </cell>
          <cell r="AW432" t="e">
            <v>#DIV/0!</v>
          </cell>
          <cell r="AX432">
            <v>0</v>
          </cell>
        </row>
        <row r="433">
          <cell r="D433" t="str">
            <v>12, 21, 24 e 31</v>
          </cell>
          <cell r="E433" t="str">
            <v>ESA-2</v>
          </cell>
          <cell r="F433">
            <v>8.5</v>
          </cell>
          <cell r="G433">
            <v>91.5</v>
          </cell>
          <cell r="H433">
            <v>274.5</v>
          </cell>
          <cell r="I433">
            <v>496</v>
          </cell>
          <cell r="J433">
            <v>767.5</v>
          </cell>
          <cell r="K433">
            <v>1088.75</v>
          </cell>
          <cell r="L433">
            <v>1477.75</v>
          </cell>
          <cell r="M433">
            <v>1982</v>
          </cell>
          <cell r="N433">
            <v>2456.25</v>
          </cell>
          <cell r="O433">
            <v>2947</v>
          </cell>
          <cell r="P433">
            <v>3440.5</v>
          </cell>
          <cell r="Q433">
            <v>3947.25</v>
          </cell>
          <cell r="R433">
            <v>4642</v>
          </cell>
          <cell r="S433">
            <v>5421.75</v>
          </cell>
          <cell r="T433">
            <v>5819.5</v>
          </cell>
          <cell r="U433">
            <v>6040.5</v>
          </cell>
          <cell r="V433">
            <v>6173.5</v>
          </cell>
          <cell r="W433">
            <v>6288.5</v>
          </cell>
          <cell r="Y433">
            <v>0.68224104729271584</v>
          </cell>
          <cell r="AD433" t="str">
            <v>12, 21, 24 e 31</v>
          </cell>
          <cell r="AE433" t="str">
            <v>ESA-2</v>
          </cell>
          <cell r="AF433">
            <v>1.351673690069174E-3</v>
          </cell>
          <cell r="AG433">
            <v>1.4550369722509341E-2</v>
          </cell>
          <cell r="AH433">
            <v>4.3651109167528027E-2</v>
          </cell>
          <cell r="AI433">
            <v>7.8874135326389441E-2</v>
          </cell>
          <cell r="AJ433">
            <v>0.12204818319154012</v>
          </cell>
          <cell r="AK433">
            <v>0.1731334976544486</v>
          </cell>
          <cell r="AL433">
            <v>0.23499244652937903</v>
          </cell>
          <cell r="AM433">
            <v>0.31517850043730622</v>
          </cell>
          <cell r="AN433">
            <v>0.39059394132145986</v>
          </cell>
          <cell r="AO433">
            <v>0.46863321936868896</v>
          </cell>
          <cell r="AP433">
            <v>0.54710980360976391</v>
          </cell>
          <cell r="AQ433">
            <v>0.62769340860300549</v>
          </cell>
          <cell r="AR433">
            <v>0.73817285521189469</v>
          </cell>
          <cell r="AS433">
            <v>0.86216903872147566</v>
          </cell>
          <cell r="AT433">
            <v>0.92541941639500669</v>
          </cell>
          <cell r="AU433">
            <v>0.96056293233680523</v>
          </cell>
          <cell r="AV433">
            <v>0.98171265007553465</v>
          </cell>
          <cell r="AW433">
            <v>1</v>
          </cell>
          <cell r="AX433">
            <v>0.68224104729271584</v>
          </cell>
        </row>
        <row r="434">
          <cell r="D434" t="str">
            <v>12, 21, 24 e 31</v>
          </cell>
          <cell r="E434" t="str">
            <v>ESA-4</v>
          </cell>
          <cell r="F434">
            <v>3.3333333333333335</v>
          </cell>
          <cell r="G434">
            <v>66.333333333333329</v>
          </cell>
          <cell r="H434">
            <v>203.33333333333331</v>
          </cell>
          <cell r="I434">
            <v>411.33333333333326</v>
          </cell>
          <cell r="J434">
            <v>615.99999999999989</v>
          </cell>
          <cell r="K434">
            <v>784.99999999999989</v>
          </cell>
          <cell r="L434">
            <v>954.66666666666652</v>
          </cell>
          <cell r="M434">
            <v>1146.6666666666665</v>
          </cell>
          <cell r="N434">
            <v>1340.6666666666665</v>
          </cell>
          <cell r="O434">
            <v>1549.9999999999998</v>
          </cell>
          <cell r="P434">
            <v>1764.9999999999998</v>
          </cell>
          <cell r="Q434">
            <v>1969.333333333333</v>
          </cell>
          <cell r="R434">
            <v>2282.4166666666665</v>
          </cell>
          <cell r="S434">
            <v>2676.6666666666665</v>
          </cell>
          <cell r="T434">
            <v>2835.9166666666665</v>
          </cell>
          <cell r="U434">
            <v>2921.9166666666665</v>
          </cell>
          <cell r="V434">
            <v>2928.9166666666665</v>
          </cell>
          <cell r="W434">
            <v>2928.9166666666665</v>
          </cell>
          <cell r="Y434">
            <v>0.31775895270728421</v>
          </cell>
          <cell r="AD434" t="str">
            <v>12, 21, 24 e 31</v>
          </cell>
          <cell r="AE434" t="str">
            <v>ESA-4</v>
          </cell>
          <cell r="AF434">
            <v>1.138077218539278E-3</v>
          </cell>
          <cell r="AG434">
            <v>2.2647736648931632E-2</v>
          </cell>
          <cell r="AH434">
            <v>6.9422710330895948E-2</v>
          </cell>
          <cell r="AI434">
            <v>0.14043872876774688</v>
          </cell>
          <cell r="AJ434">
            <v>0.21031666998605852</v>
          </cell>
          <cell r="AK434">
            <v>0.26801718496599991</v>
          </cell>
          <cell r="AL434">
            <v>0.32594531538964916</v>
          </cell>
          <cell r="AM434">
            <v>0.39149856317751158</v>
          </cell>
          <cell r="AN434">
            <v>0.45773465729649754</v>
          </cell>
          <cell r="AO434">
            <v>0.52920590662076417</v>
          </cell>
          <cell r="AP434">
            <v>0.60261188721654757</v>
          </cell>
          <cell r="AQ434">
            <v>0.67237602071300528</v>
          </cell>
          <cell r="AR434">
            <v>0.77926992346430701</v>
          </cell>
          <cell r="AS434">
            <v>0.91387600648704015</v>
          </cell>
          <cell r="AT434">
            <v>0.96824764560275411</v>
          </cell>
          <cell r="AU434">
            <v>0.9976100378410675</v>
          </cell>
          <cell r="AV434">
            <v>1</v>
          </cell>
          <cell r="AW434">
            <v>1</v>
          </cell>
          <cell r="AX434">
            <v>0.31775895270728421</v>
          </cell>
        </row>
        <row r="435">
          <cell r="E435" t="str">
            <v>ESA</v>
          </cell>
          <cell r="F435">
            <v>11.833333333333334</v>
          </cell>
          <cell r="G435">
            <v>157.83333333333331</v>
          </cell>
          <cell r="H435">
            <v>477.83333333333331</v>
          </cell>
          <cell r="I435">
            <v>907.33333333333326</v>
          </cell>
          <cell r="J435">
            <v>1383.5</v>
          </cell>
          <cell r="K435">
            <v>1873.75</v>
          </cell>
          <cell r="L435">
            <v>2432.4166666666665</v>
          </cell>
          <cell r="M435">
            <v>3128.6666666666665</v>
          </cell>
          <cell r="N435">
            <v>3796.9166666666665</v>
          </cell>
          <cell r="O435">
            <v>4497</v>
          </cell>
          <cell r="P435">
            <v>5205.5</v>
          </cell>
          <cell r="Q435">
            <v>5916.583333333333</v>
          </cell>
          <cell r="R435">
            <v>6924.4166666666661</v>
          </cell>
          <cell r="S435">
            <v>8098.4166666666661</v>
          </cell>
          <cell r="T435">
            <v>8655.4166666666661</v>
          </cell>
          <cell r="U435">
            <v>8962.4166666666661</v>
          </cell>
          <cell r="V435">
            <v>9102.4166666666661</v>
          </cell>
          <cell r="W435">
            <v>9217.4166666666661</v>
          </cell>
          <cell r="Y435">
            <v>1</v>
          </cell>
          <cell r="AE435" t="str">
            <v>ESA</v>
          </cell>
          <cell r="AF435">
            <v>1.2838014989738631E-3</v>
          </cell>
          <cell r="AG435">
            <v>1.7123380556735887E-2</v>
          </cell>
          <cell r="AH435">
            <v>5.1840266162789646E-2</v>
          </cell>
          <cell r="AI435">
            <v>9.8436836062164926E-2</v>
          </cell>
          <cell r="AJ435">
            <v>0.15009628511242304</v>
          </cell>
          <cell r="AK435">
            <v>0.20328363876357258</v>
          </cell>
          <cell r="AL435">
            <v>0.26389353488414141</v>
          </cell>
          <cell r="AM435">
            <v>0.33942988364418808</v>
          </cell>
          <cell r="AN435">
            <v>0.41192850491370503</v>
          </cell>
          <cell r="AO435">
            <v>0.48788073303257418</v>
          </cell>
          <cell r="AP435">
            <v>0.56474608756972755</v>
          </cell>
          <cell r="AQ435">
            <v>0.64189170863130485</v>
          </cell>
          <cell r="AR435">
            <v>0.75123181657912108</v>
          </cell>
          <cell r="AS435">
            <v>0.87859939064633075</v>
          </cell>
          <cell r="AT435">
            <v>0.93902846965436804</v>
          </cell>
          <cell r="AU435">
            <v>0.97233498178267586</v>
          </cell>
          <cell r="AV435">
            <v>0.98752361923532439</v>
          </cell>
          <cell r="AW435">
            <v>1</v>
          </cell>
          <cell r="AX435">
            <v>1</v>
          </cell>
        </row>
        <row r="436"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AF436" t="e">
            <v>#DIV/0!</v>
          </cell>
          <cell r="AG436" t="e">
            <v>#DIV/0!</v>
          </cell>
          <cell r="AH436" t="e">
            <v>#DIV/0!</v>
          </cell>
          <cell r="AI436" t="e">
            <v>#DIV/0!</v>
          </cell>
          <cell r="AJ436" t="e">
            <v>#DIV/0!</v>
          </cell>
          <cell r="AK436" t="e">
            <v>#DIV/0!</v>
          </cell>
          <cell r="AL436" t="e">
            <v>#DIV/0!</v>
          </cell>
          <cell r="AM436" t="e">
            <v>#DIV/0!</v>
          </cell>
          <cell r="AN436" t="e">
            <v>#DIV/0!</v>
          </cell>
          <cell r="AO436" t="e">
            <v>#DIV/0!</v>
          </cell>
          <cell r="AP436" t="e">
            <v>#DIV/0!</v>
          </cell>
          <cell r="AQ436" t="e">
            <v>#DIV/0!</v>
          </cell>
          <cell r="AR436" t="e">
            <v>#DIV/0!</v>
          </cell>
          <cell r="AS436" t="e">
            <v>#DIV/0!</v>
          </cell>
          <cell r="AT436" t="e">
            <v>#DIV/0!</v>
          </cell>
          <cell r="AU436" t="e">
            <v>#DIV/0!</v>
          </cell>
          <cell r="AV436" t="e">
            <v>#DIV/0!</v>
          </cell>
          <cell r="AW436" t="e">
            <v>#DIV/0!</v>
          </cell>
          <cell r="AX436">
            <v>0</v>
          </cell>
        </row>
        <row r="437">
          <cell r="D437" t="str">
            <v>11 e 19</v>
          </cell>
          <cell r="E437" t="str">
            <v>CTR-1</v>
          </cell>
          <cell r="F437">
            <v>47.5</v>
          </cell>
          <cell r="G437">
            <v>751.5</v>
          </cell>
          <cell r="H437">
            <v>2312.5</v>
          </cell>
          <cell r="I437">
            <v>4311</v>
          </cell>
          <cell r="J437">
            <v>5471</v>
          </cell>
          <cell r="K437">
            <v>6014.5</v>
          </cell>
          <cell r="L437">
            <v>6428.5</v>
          </cell>
          <cell r="M437">
            <v>6919</v>
          </cell>
          <cell r="N437">
            <v>7351.5</v>
          </cell>
          <cell r="O437">
            <v>7676.5</v>
          </cell>
          <cell r="P437">
            <v>7947.5</v>
          </cell>
          <cell r="Q437">
            <v>8142</v>
          </cell>
          <cell r="R437">
            <v>8421</v>
          </cell>
          <cell r="S437">
            <v>8704</v>
          </cell>
          <cell r="T437">
            <v>8875</v>
          </cell>
          <cell r="U437">
            <v>9006</v>
          </cell>
          <cell r="V437">
            <v>9183.5</v>
          </cell>
          <cell r="W437">
            <v>9286</v>
          </cell>
          <cell r="Y437">
            <v>0.58811235314607813</v>
          </cell>
          <cell r="AD437" t="str">
            <v>11 e 19</v>
          </cell>
          <cell r="AE437" t="str">
            <v>CTR-1</v>
          </cell>
          <cell r="AF437">
            <v>5.1152272237777298E-3</v>
          </cell>
          <cell r="AG437">
            <v>8.0928279129872924E-2</v>
          </cell>
          <cell r="AH437">
            <v>0.24903079905233683</v>
          </cell>
          <cell r="AI437">
            <v>0.46424725393064825</v>
          </cell>
          <cell r="AJ437">
            <v>0.58916648718500964</v>
          </cell>
          <cell r="AK437">
            <v>0.6476954555244453</v>
          </cell>
          <cell r="AL437">
            <v>0.69227869911695017</v>
          </cell>
          <cell r="AM437">
            <v>0.7451001507645918</v>
          </cell>
          <cell r="AN437">
            <v>0.79167564074951535</v>
          </cell>
          <cell r="AO437">
            <v>0.8266745638595735</v>
          </cell>
          <cell r="AP437">
            <v>0.85585828128365271</v>
          </cell>
          <cell r="AQ437">
            <v>0.87680379065259517</v>
          </cell>
          <cell r="AR437">
            <v>0.90684902003015277</v>
          </cell>
          <cell r="AS437">
            <v>0.93732500538444952</v>
          </cell>
          <cell r="AT437">
            <v>0.95573982339004937</v>
          </cell>
          <cell r="AU437">
            <v>0.96984708162825739</v>
          </cell>
          <cell r="AV437">
            <v>0.9889618780960584</v>
          </cell>
          <cell r="AW437">
            <v>0.99999999999999978</v>
          </cell>
          <cell r="AX437">
            <v>0.58811235314607813</v>
          </cell>
        </row>
        <row r="438">
          <cell r="D438" t="str">
            <v>11 e 19</v>
          </cell>
          <cell r="E438" t="str">
            <v>CTR-2</v>
          </cell>
          <cell r="F438">
            <v>3.5</v>
          </cell>
          <cell r="G438">
            <v>215</v>
          </cell>
          <cell r="H438">
            <v>681.5</v>
          </cell>
          <cell r="I438">
            <v>1217</v>
          </cell>
          <cell r="J438">
            <v>1662</v>
          </cell>
          <cell r="K438">
            <v>2018.5</v>
          </cell>
          <cell r="L438">
            <v>2449</v>
          </cell>
          <cell r="M438">
            <v>2810</v>
          </cell>
          <cell r="N438">
            <v>3183.5</v>
          </cell>
          <cell r="O438">
            <v>3591.5</v>
          </cell>
          <cell r="P438">
            <v>3940</v>
          </cell>
          <cell r="Q438">
            <v>4258.5</v>
          </cell>
          <cell r="R438">
            <v>4817.5</v>
          </cell>
          <cell r="S438">
            <v>5255</v>
          </cell>
          <cell r="T438">
            <v>5412</v>
          </cell>
          <cell r="U438">
            <v>5487.5</v>
          </cell>
          <cell r="V438">
            <v>5487.5</v>
          </cell>
          <cell r="W438">
            <v>5487.5</v>
          </cell>
          <cell r="Y438">
            <v>0.34754108743152096</v>
          </cell>
          <cell r="AD438" t="str">
            <v>11 e 19</v>
          </cell>
          <cell r="AE438" t="str">
            <v>CTR-2</v>
          </cell>
          <cell r="AF438">
            <v>6.3781321184510254E-4</v>
          </cell>
          <cell r="AG438">
            <v>3.9179954441913439E-2</v>
          </cell>
          <cell r="AH438">
            <v>0.12419134396355352</v>
          </cell>
          <cell r="AI438">
            <v>0.22177676537585422</v>
          </cell>
          <cell r="AJ438">
            <v>0.30287015945330298</v>
          </cell>
          <cell r="AK438">
            <v>0.3678359908883827</v>
          </cell>
          <cell r="AL438">
            <v>0.44628701594533032</v>
          </cell>
          <cell r="AM438">
            <v>0.51207289293849656</v>
          </cell>
          <cell r="AN438">
            <v>0.58013667425968107</v>
          </cell>
          <cell r="AO438">
            <v>0.65448747152619591</v>
          </cell>
          <cell r="AP438">
            <v>0.71799544419134398</v>
          </cell>
          <cell r="AQ438">
            <v>0.7760364464692483</v>
          </cell>
          <cell r="AR438">
            <v>0.87790432801822327</v>
          </cell>
          <cell r="AS438">
            <v>0.95763097949886111</v>
          </cell>
          <cell r="AT438">
            <v>0.98624145785877004</v>
          </cell>
          <cell r="AU438">
            <v>1</v>
          </cell>
          <cell r="AV438">
            <v>1</v>
          </cell>
          <cell r="AW438">
            <v>1</v>
          </cell>
          <cell r="AX438">
            <v>0.34754108743152096</v>
          </cell>
        </row>
        <row r="439">
          <cell r="D439" t="str">
            <v>11 e 19</v>
          </cell>
          <cell r="E439" t="str">
            <v>CTR-3</v>
          </cell>
          <cell r="F439">
            <v>4</v>
          </cell>
          <cell r="G439">
            <v>62.5</v>
          </cell>
          <cell r="H439">
            <v>148</v>
          </cell>
          <cell r="I439">
            <v>252.5</v>
          </cell>
          <cell r="J439">
            <v>317.5</v>
          </cell>
          <cell r="K439">
            <v>366.5</v>
          </cell>
          <cell r="L439">
            <v>426</v>
          </cell>
          <cell r="M439">
            <v>540</v>
          </cell>
          <cell r="N439">
            <v>608.5</v>
          </cell>
          <cell r="O439">
            <v>680</v>
          </cell>
          <cell r="P439">
            <v>727.5</v>
          </cell>
          <cell r="Q439">
            <v>789.5</v>
          </cell>
          <cell r="R439">
            <v>897.5</v>
          </cell>
          <cell r="S439">
            <v>979.5</v>
          </cell>
          <cell r="T439">
            <v>1014</v>
          </cell>
          <cell r="U439">
            <v>1015</v>
          </cell>
          <cell r="V439">
            <v>1016</v>
          </cell>
          <cell r="W439">
            <v>1016</v>
          </cell>
          <cell r="Y439">
            <v>6.4346559422400959E-2</v>
          </cell>
          <cell r="AD439" t="str">
            <v>11 e 19</v>
          </cell>
          <cell r="AE439" t="str">
            <v>CTR-3</v>
          </cell>
          <cell r="AF439">
            <v>3.937007874015748E-3</v>
          </cell>
          <cell r="AG439">
            <v>6.1515748031496065E-2</v>
          </cell>
          <cell r="AH439">
            <v>0.1456692913385827</v>
          </cell>
          <cell r="AI439">
            <v>0.2485236220472441</v>
          </cell>
          <cell r="AJ439">
            <v>0.3125</v>
          </cell>
          <cell r="AK439">
            <v>0.36072834645669294</v>
          </cell>
          <cell r="AL439">
            <v>0.4192913385826772</v>
          </cell>
          <cell r="AM439">
            <v>0.53149606299212604</v>
          </cell>
          <cell r="AN439">
            <v>0.59891732283464572</v>
          </cell>
          <cell r="AO439">
            <v>0.6692913385826772</v>
          </cell>
          <cell r="AP439">
            <v>0.71604330708661423</v>
          </cell>
          <cell r="AQ439">
            <v>0.77706692913385833</v>
          </cell>
          <cell r="AR439">
            <v>0.88336614173228356</v>
          </cell>
          <cell r="AS439">
            <v>0.96407480314960636</v>
          </cell>
          <cell r="AT439">
            <v>0.99803149606299224</v>
          </cell>
          <cell r="AU439">
            <v>0.99901574803149618</v>
          </cell>
          <cell r="AV439">
            <v>1.0000000000000002</v>
          </cell>
          <cell r="AW439">
            <v>1.0000000000000002</v>
          </cell>
          <cell r="AX439">
            <v>6.4346559422400959E-2</v>
          </cell>
        </row>
        <row r="440">
          <cell r="E440" t="str">
            <v>CTR</v>
          </cell>
          <cell r="F440">
            <v>55</v>
          </cell>
          <cell r="G440">
            <v>1029</v>
          </cell>
          <cell r="H440">
            <v>3142</v>
          </cell>
          <cell r="I440">
            <v>5780.5</v>
          </cell>
          <cell r="J440">
            <v>7450.5</v>
          </cell>
          <cell r="K440">
            <v>8399.5</v>
          </cell>
          <cell r="L440">
            <v>9303.5</v>
          </cell>
          <cell r="M440">
            <v>10269</v>
          </cell>
          <cell r="N440">
            <v>11143.5</v>
          </cell>
          <cell r="O440">
            <v>11948</v>
          </cell>
          <cell r="P440">
            <v>12615</v>
          </cell>
          <cell r="Q440">
            <v>13190</v>
          </cell>
          <cell r="R440">
            <v>14136</v>
          </cell>
          <cell r="S440">
            <v>14938.5</v>
          </cell>
          <cell r="T440">
            <v>15301</v>
          </cell>
          <cell r="U440">
            <v>15508.5</v>
          </cell>
          <cell r="V440">
            <v>15687</v>
          </cell>
          <cell r="W440">
            <v>15789.5</v>
          </cell>
          <cell r="Y440">
            <v>1</v>
          </cell>
          <cell r="AE440" t="str">
            <v>CTR</v>
          </cell>
          <cell r="AF440">
            <v>3.4833275277874535E-3</v>
          </cell>
          <cell r="AG440">
            <v>6.5169891383514353E-2</v>
          </cell>
          <cell r="AH440">
            <v>0.19899300167833051</v>
          </cell>
          <cell r="AI440">
            <v>0.36609772317046135</v>
          </cell>
          <cell r="AJ440">
            <v>0.47186421355964403</v>
          </cell>
          <cell r="AK440">
            <v>0.53196744672092211</v>
          </cell>
          <cell r="AL440">
            <v>0.58922068463219224</v>
          </cell>
          <cell r="AM440">
            <v>0.65036891605180658</v>
          </cell>
          <cell r="AN440">
            <v>0.70575382374362705</v>
          </cell>
          <cell r="AO440">
            <v>0.75670540549099086</v>
          </cell>
          <cell r="AP440">
            <v>0.79894866841888601</v>
          </cell>
          <cell r="AQ440">
            <v>0.83536527439120944</v>
          </cell>
          <cell r="AR440">
            <v>0.89527850786915364</v>
          </cell>
          <cell r="AS440">
            <v>0.94610342316096152</v>
          </cell>
          <cell r="AT440">
            <v>0.96906171823046972</v>
          </cell>
          <cell r="AU440">
            <v>0.98220336299439515</v>
          </cell>
          <cell r="AV440">
            <v>0.9935083441527599</v>
          </cell>
          <cell r="AW440">
            <v>1.0000000000000002</v>
          </cell>
          <cell r="AX440">
            <v>1</v>
          </cell>
        </row>
        <row r="441"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AF441" t="e">
            <v>#DIV/0!</v>
          </cell>
          <cell r="AG441" t="e">
            <v>#DIV/0!</v>
          </cell>
          <cell r="AH441" t="e">
            <v>#DIV/0!</v>
          </cell>
          <cell r="AI441" t="e">
            <v>#DIV/0!</v>
          </cell>
          <cell r="AJ441" t="e">
            <v>#DIV/0!</v>
          </cell>
          <cell r="AK441" t="e">
            <v>#DIV/0!</v>
          </cell>
          <cell r="AL441" t="e">
            <v>#DIV/0!</v>
          </cell>
          <cell r="AM441" t="e">
            <v>#DIV/0!</v>
          </cell>
          <cell r="AN441" t="e">
            <v>#DIV/0!</v>
          </cell>
          <cell r="AO441" t="e">
            <v>#DIV/0!</v>
          </cell>
          <cell r="AP441" t="e">
            <v>#DIV/0!</v>
          </cell>
          <cell r="AQ441" t="e">
            <v>#DIV/0!</v>
          </cell>
          <cell r="AR441" t="e">
            <v>#DIV/0!</v>
          </cell>
          <cell r="AS441" t="e">
            <v>#DIV/0!</v>
          </cell>
          <cell r="AT441" t="e">
            <v>#DIV/0!</v>
          </cell>
          <cell r="AU441" t="e">
            <v>#DIV/0!</v>
          </cell>
          <cell r="AV441" t="e">
            <v>#DIV/0!</v>
          </cell>
          <cell r="AW441" t="e">
            <v>#DIV/0!</v>
          </cell>
          <cell r="AX441">
            <v>0</v>
          </cell>
        </row>
        <row r="442">
          <cell r="D442" t="str">
            <v>13,17 e 27</v>
          </cell>
          <cell r="E442" t="str">
            <v>URG -1</v>
          </cell>
          <cell r="F442">
            <v>1.6666666666666667</v>
          </cell>
          <cell r="G442">
            <v>27.833333333333336</v>
          </cell>
          <cell r="H442">
            <v>115.33333333333334</v>
          </cell>
          <cell r="I442">
            <v>246.33333333333334</v>
          </cell>
          <cell r="J442">
            <v>533.66666666666663</v>
          </cell>
          <cell r="K442">
            <v>1076</v>
          </cell>
          <cell r="L442">
            <v>1859</v>
          </cell>
          <cell r="M442">
            <v>2846.333333333333</v>
          </cell>
          <cell r="N442">
            <v>3970.9999999999995</v>
          </cell>
          <cell r="O442">
            <v>5163</v>
          </cell>
          <cell r="P442">
            <v>6439</v>
          </cell>
          <cell r="Q442">
            <v>7961.666666666667</v>
          </cell>
          <cell r="R442">
            <v>10622</v>
          </cell>
          <cell r="S442">
            <v>13495.333333333332</v>
          </cell>
          <cell r="T442">
            <v>15032.666666666666</v>
          </cell>
          <cell r="U442">
            <v>15707.666666666666</v>
          </cell>
          <cell r="V442">
            <v>16126.666666666666</v>
          </cell>
          <cell r="W442">
            <v>16368.333333333332</v>
          </cell>
          <cell r="Y442">
            <v>0.6044882684590196</v>
          </cell>
          <cell r="AD442" t="str">
            <v>13,17 e 27</v>
          </cell>
          <cell r="AE442" t="str">
            <v>URG -1</v>
          </cell>
          <cell r="AF442">
            <v>1.0182262498727218E-4</v>
          </cell>
          <cell r="AG442">
            <v>1.7004378372874455E-3</v>
          </cell>
          <cell r="AH442">
            <v>7.0461256491192344E-3</v>
          </cell>
          <cell r="AI442">
            <v>1.5049383973118828E-2</v>
          </cell>
          <cell r="AJ442">
            <v>3.2603604520924548E-2</v>
          </cell>
          <cell r="AK442">
            <v>6.5736686691782911E-2</v>
          </cell>
          <cell r="AL442">
            <v>0.11357295591080338</v>
          </cell>
          <cell r="AM442">
            <v>0.17389267895326341</v>
          </cell>
          <cell r="AN442">
            <v>0.24260258629467468</v>
          </cell>
          <cell r="AO442">
            <v>0.31542612768557177</v>
          </cell>
          <cell r="AP442">
            <v>0.39338152937582732</v>
          </cell>
          <cell r="AQ442">
            <v>0.4864066795641992</v>
          </cell>
          <cell r="AR442">
            <v>0.64893595356888301</v>
          </cell>
          <cell r="AS442">
            <v>0.82447815904694022</v>
          </cell>
          <cell r="AT442">
            <v>0.91839934833520009</v>
          </cell>
          <cell r="AU442">
            <v>0.95963751145504528</v>
          </cell>
          <cell r="AV442">
            <v>0.98523571937684551</v>
          </cell>
          <cell r="AW442">
            <v>1</v>
          </cell>
          <cell r="AX442">
            <v>0.6044882684590196</v>
          </cell>
        </row>
        <row r="443">
          <cell r="D443" t="str">
            <v>13,17 e 27</v>
          </cell>
          <cell r="E443" t="str">
            <v>URG - 3</v>
          </cell>
          <cell r="F443">
            <v>2.3333333333333335</v>
          </cell>
          <cell r="G443">
            <v>95.333333333333329</v>
          </cell>
          <cell r="H443">
            <v>364.99999999999994</v>
          </cell>
          <cell r="I443">
            <v>735.66666666666652</v>
          </cell>
          <cell r="J443">
            <v>1196.6666666666665</v>
          </cell>
          <cell r="K443">
            <v>1677.9999999999998</v>
          </cell>
          <cell r="L443">
            <v>2353.333333333333</v>
          </cell>
          <cell r="M443">
            <v>3183.333333333333</v>
          </cell>
          <cell r="N443">
            <v>4037.9999999999995</v>
          </cell>
          <cell r="O443">
            <v>4867.6666666666661</v>
          </cell>
          <cell r="P443">
            <v>5689.6666666666661</v>
          </cell>
          <cell r="Q443">
            <v>6588.6666666666661</v>
          </cell>
          <cell r="R443">
            <v>7964.6666666666661</v>
          </cell>
          <cell r="S443">
            <v>9326.6666666666661</v>
          </cell>
          <cell r="T443">
            <v>9989</v>
          </cell>
          <cell r="U443">
            <v>10321</v>
          </cell>
          <cell r="V443">
            <v>10553</v>
          </cell>
          <cell r="W443">
            <v>10709.666666666666</v>
          </cell>
          <cell r="Y443">
            <v>0.39551173154098035</v>
          </cell>
          <cell r="AD443" t="str">
            <v>13,17 e 27</v>
          </cell>
          <cell r="AE443" t="str">
            <v>URG - 3</v>
          </cell>
          <cell r="AF443">
            <v>2.1787170469046659E-4</v>
          </cell>
          <cell r="AG443">
            <v>8.9016153630676349E-3</v>
          </cell>
          <cell r="AH443">
            <v>3.408135951943727E-2</v>
          </cell>
          <cell r="AI443">
            <v>6.8691836035979947E-2</v>
          </cell>
          <cell r="AJ443">
            <v>0.11173705997696784</v>
          </cell>
          <cell r="AK443">
            <v>0.15668088020168694</v>
          </cell>
          <cell r="AL443">
            <v>0.21973917644495627</v>
          </cell>
          <cell r="AM443">
            <v>0.29723925425627939</v>
          </cell>
          <cell r="AN443">
            <v>0.37704254723147312</v>
          </cell>
          <cell r="AO443">
            <v>0.45451150051355471</v>
          </cell>
          <cell r="AP443">
            <v>0.53126458962308187</v>
          </cell>
          <cell r="AQ443">
            <v>0.61520744498739455</v>
          </cell>
          <cell r="AR443">
            <v>0.74368950169628678</v>
          </cell>
          <cell r="AS443">
            <v>0.8708643281770363</v>
          </cell>
          <cell r="AT443">
            <v>0.93270876777988732</v>
          </cell>
          <cell r="AU443">
            <v>0.96370879890441652</v>
          </cell>
          <cell r="AV443">
            <v>0.98537147125649716</v>
          </cell>
          <cell r="AW443">
            <v>0.99999999999999989</v>
          </cell>
          <cell r="AX443">
            <v>0.39551173154098035</v>
          </cell>
        </row>
        <row r="444">
          <cell r="E444" t="str">
            <v>URG</v>
          </cell>
          <cell r="F444">
            <v>4</v>
          </cell>
          <cell r="G444">
            <v>123.16666666666666</v>
          </cell>
          <cell r="H444">
            <v>480.33333333333337</v>
          </cell>
          <cell r="I444">
            <v>982</v>
          </cell>
          <cell r="J444">
            <v>1730.3333333333335</v>
          </cell>
          <cell r="K444">
            <v>2754</v>
          </cell>
          <cell r="L444">
            <v>4212.333333333333</v>
          </cell>
          <cell r="M444">
            <v>6029.6666666666661</v>
          </cell>
          <cell r="N444">
            <v>8009</v>
          </cell>
          <cell r="O444">
            <v>10030.666666666668</v>
          </cell>
          <cell r="P444">
            <v>12128.666666666668</v>
          </cell>
          <cell r="Q444">
            <v>14550.333333333334</v>
          </cell>
          <cell r="R444">
            <v>18586.666666666668</v>
          </cell>
          <cell r="S444">
            <v>22822</v>
          </cell>
          <cell r="T444">
            <v>25021.666666666668</v>
          </cell>
          <cell r="U444">
            <v>26028.666666666668</v>
          </cell>
          <cell r="V444">
            <v>26679.666666666668</v>
          </cell>
          <cell r="W444">
            <v>27078</v>
          </cell>
          <cell r="Y444">
            <v>1</v>
          </cell>
          <cell r="AE444" t="str">
            <v>URG</v>
          </cell>
          <cell r="AF444">
            <v>1.4772139744441981E-4</v>
          </cell>
          <cell r="AG444">
            <v>4.5485880296427606E-3</v>
          </cell>
          <cell r="AH444">
            <v>1.773887780978408E-2</v>
          </cell>
          <cell r="AI444">
            <v>3.6265603072605068E-2</v>
          </cell>
          <cell r="AJ444">
            <v>6.3901814511165278E-2</v>
          </cell>
          <cell r="AK444">
            <v>0.10170618214048305</v>
          </cell>
          <cell r="AL444">
            <v>0.15556294162542778</v>
          </cell>
          <cell r="AM444">
            <v>0.22267769653100916</v>
          </cell>
          <cell r="AN444">
            <v>0.29577516803308956</v>
          </cell>
          <cell r="AO444">
            <v>0.37043602432479011</v>
          </cell>
          <cell r="AP444">
            <v>0.4479158972843883</v>
          </cell>
          <cell r="AQ444">
            <v>0.53734889332053082</v>
          </cell>
          <cell r="AR444">
            <v>0.68641209345840415</v>
          </cell>
          <cell r="AS444">
            <v>0.84282443311913735</v>
          </cell>
          <cell r="AT444">
            <v>0.92405889159711452</v>
          </cell>
          <cell r="AU444">
            <v>0.96124775340374724</v>
          </cell>
          <cell r="AV444">
            <v>0.98528941083782662</v>
          </cell>
          <cell r="AW444">
            <v>1</v>
          </cell>
          <cell r="AX444">
            <v>1</v>
          </cell>
        </row>
        <row r="445"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AF445" t="e">
            <v>#DIV/0!</v>
          </cell>
          <cell r="AG445" t="e">
            <v>#DIV/0!</v>
          </cell>
          <cell r="AH445" t="e">
            <v>#DIV/0!</v>
          </cell>
          <cell r="AI445" t="e">
            <v>#DIV/0!</v>
          </cell>
          <cell r="AJ445" t="e">
            <v>#DIV/0!</v>
          </cell>
          <cell r="AK445" t="e">
            <v>#DIV/0!</v>
          </cell>
          <cell r="AL445" t="e">
            <v>#DIV/0!</v>
          </cell>
          <cell r="AM445" t="e">
            <v>#DIV/0!</v>
          </cell>
          <cell r="AN445" t="e">
            <v>#DIV/0!</v>
          </cell>
          <cell r="AO445" t="e">
            <v>#DIV/0!</v>
          </cell>
          <cell r="AP445" t="e">
            <v>#DIV/0!</v>
          </cell>
          <cell r="AQ445" t="e">
            <v>#DIV/0!</v>
          </cell>
          <cell r="AR445" t="e">
            <v>#DIV/0!</v>
          </cell>
          <cell r="AS445" t="e">
            <v>#DIV/0!</v>
          </cell>
          <cell r="AT445" t="e">
            <v>#DIV/0!</v>
          </cell>
          <cell r="AU445" t="e">
            <v>#DIV/0!</v>
          </cell>
          <cell r="AV445" t="e">
            <v>#DIV/0!</v>
          </cell>
          <cell r="AW445" t="e">
            <v>#DIV/0!</v>
          </cell>
          <cell r="AX445">
            <v>0</v>
          </cell>
        </row>
        <row r="446">
          <cell r="D446" t="str">
            <v>10 e 25</v>
          </cell>
          <cell r="E446" t="str">
            <v>CRC - 3</v>
          </cell>
          <cell r="F446">
            <v>4</v>
          </cell>
          <cell r="G446">
            <v>89.5</v>
          </cell>
          <cell r="H446">
            <v>375.5</v>
          </cell>
          <cell r="I446">
            <v>818</v>
          </cell>
          <cell r="J446">
            <v>1562.5</v>
          </cell>
          <cell r="K446">
            <v>2749</v>
          </cell>
          <cell r="L446">
            <v>4493.5</v>
          </cell>
          <cell r="M446">
            <v>6659.5</v>
          </cell>
          <cell r="N446">
            <v>8882.5</v>
          </cell>
          <cell r="O446">
            <v>10505</v>
          </cell>
          <cell r="P446">
            <v>12169</v>
          </cell>
          <cell r="Q446">
            <v>14120.5</v>
          </cell>
          <cell r="R446">
            <v>17001</v>
          </cell>
          <cell r="S446">
            <v>20018.5</v>
          </cell>
          <cell r="T446">
            <v>21733.5</v>
          </cell>
          <cell r="U446">
            <v>23100.5</v>
          </cell>
          <cell r="V446">
            <v>24042.5</v>
          </cell>
          <cell r="W446">
            <v>24420.5</v>
          </cell>
          <cell r="Y446">
            <v>0.67947023552816466</v>
          </cell>
          <cell r="AD446" t="str">
            <v>10 e 25</v>
          </cell>
          <cell r="AE446" t="str">
            <v>CRC - 3</v>
          </cell>
          <cell r="AF446">
            <v>1.6379681005712415E-4</v>
          </cell>
          <cell r="AG446">
            <v>3.6649536250281528E-3</v>
          </cell>
          <cell r="AH446">
            <v>1.5376425544112528E-2</v>
          </cell>
          <cell r="AI446">
            <v>3.3496447656681888E-2</v>
          </cell>
          <cell r="AJ446">
            <v>6.3983128928564115E-2</v>
          </cell>
          <cell r="AK446">
            <v>0.11256935771175856</v>
          </cell>
          <cell r="AL446">
            <v>0.18400524149792183</v>
          </cell>
          <cell r="AM446">
            <v>0.27270121414385456</v>
          </cell>
          <cell r="AN446">
            <v>0.36373129133310134</v>
          </cell>
          <cell r="AO446">
            <v>0.43017137241252235</v>
          </cell>
          <cell r="AP446">
            <v>0.49831084539628601</v>
          </cell>
          <cell r="AQ446">
            <v>0.57822321410290545</v>
          </cell>
          <cell r="AR446">
            <v>0.69617739194529193</v>
          </cell>
          <cell r="AS446">
            <v>0.8197416105321349</v>
          </cell>
          <cell r="AT446">
            <v>0.88996949284412685</v>
          </cell>
          <cell r="AU446">
            <v>0.94594705268114898</v>
          </cell>
          <cell r="AV446">
            <v>0.98452120144960176</v>
          </cell>
          <cell r="AW446">
            <v>1</v>
          </cell>
          <cell r="AX446">
            <v>0.67947023552816466</v>
          </cell>
        </row>
        <row r="447">
          <cell r="D447" t="str">
            <v>10 e 25</v>
          </cell>
          <cell r="E447" t="str">
            <v>CRC - 4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310</v>
          </cell>
          <cell r="O447">
            <v>1189</v>
          </cell>
          <cell r="P447">
            <v>2121</v>
          </cell>
          <cell r="Q447">
            <v>3336</v>
          </cell>
          <cell r="R447">
            <v>5674</v>
          </cell>
          <cell r="S447">
            <v>9046</v>
          </cell>
          <cell r="T447">
            <v>10943</v>
          </cell>
          <cell r="U447">
            <v>11520</v>
          </cell>
          <cell r="V447">
            <v>11520</v>
          </cell>
          <cell r="W447">
            <v>11520</v>
          </cell>
          <cell r="Y447">
            <v>0.3205297644718354</v>
          </cell>
          <cell r="AD447" t="str">
            <v>10 e 25</v>
          </cell>
          <cell r="AE447" t="str">
            <v>CRC - 4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2.6909722222222224E-2</v>
          </cell>
          <cell r="AO447">
            <v>0.10321180555555556</v>
          </cell>
          <cell r="AP447">
            <v>0.18411458333333336</v>
          </cell>
          <cell r="AQ447">
            <v>0.28958333333333336</v>
          </cell>
          <cell r="AR447">
            <v>0.49253472222222228</v>
          </cell>
          <cell r="AS447">
            <v>0.78524305555555562</v>
          </cell>
          <cell r="AT447">
            <v>0.94991319444444455</v>
          </cell>
          <cell r="AU447">
            <v>1</v>
          </cell>
          <cell r="AV447">
            <v>1</v>
          </cell>
          <cell r="AW447">
            <v>1</v>
          </cell>
          <cell r="AX447">
            <v>0.3205297644718354</v>
          </cell>
        </row>
        <row r="448">
          <cell r="E448" t="str">
            <v>CRC</v>
          </cell>
          <cell r="F448">
            <v>4</v>
          </cell>
          <cell r="G448">
            <v>89.5</v>
          </cell>
          <cell r="H448">
            <v>375.5</v>
          </cell>
          <cell r="I448">
            <v>818</v>
          </cell>
          <cell r="J448">
            <v>1562.5</v>
          </cell>
          <cell r="K448">
            <v>2749</v>
          </cell>
          <cell r="L448">
            <v>4493.5</v>
          </cell>
          <cell r="M448">
            <v>6659.5</v>
          </cell>
          <cell r="N448">
            <v>9192.5</v>
          </cell>
          <cell r="O448">
            <v>11694</v>
          </cell>
          <cell r="P448">
            <v>14290</v>
          </cell>
          <cell r="Q448">
            <v>17456.5</v>
          </cell>
          <cell r="R448">
            <v>22675</v>
          </cell>
          <cell r="S448">
            <v>29064.5</v>
          </cell>
          <cell r="T448">
            <v>32676.5</v>
          </cell>
          <cell r="U448">
            <v>34620.5</v>
          </cell>
          <cell r="V448">
            <v>35562.5</v>
          </cell>
          <cell r="W448">
            <v>35940.5</v>
          </cell>
          <cell r="Y448">
            <v>1</v>
          </cell>
          <cell r="AE448" t="str">
            <v>CRC</v>
          </cell>
          <cell r="AF448">
            <v>1.1129505710827618E-4</v>
          </cell>
          <cell r="AG448">
            <v>2.4902269027976794E-3</v>
          </cell>
          <cell r="AH448">
            <v>1.0447823486039426E-2</v>
          </cell>
          <cell r="AI448">
            <v>2.275983917864248E-2</v>
          </cell>
          <cell r="AJ448">
            <v>4.3474631682920387E-2</v>
          </cell>
          <cell r="AK448">
            <v>7.6487527997662813E-2</v>
          </cell>
          <cell r="AL448">
            <v>0.12502608477900976</v>
          </cell>
          <cell r="AM448">
            <v>0.1852923582031413</v>
          </cell>
          <cell r="AN448">
            <v>0.25576995311695716</v>
          </cell>
          <cell r="AO448">
            <v>0.32537109945604537</v>
          </cell>
          <cell r="AP448">
            <v>0.39760159151931662</v>
          </cell>
          <cell r="AQ448">
            <v>0.48570554110265574</v>
          </cell>
          <cell r="AR448">
            <v>0.63090385498254054</v>
          </cell>
          <cell r="AS448">
            <v>0.80868379683087321</v>
          </cell>
          <cell r="AT448">
            <v>0.90918323339964657</v>
          </cell>
          <cell r="AU448">
            <v>0.96327263115426875</v>
          </cell>
          <cell r="AV448">
            <v>0.98948261710326779</v>
          </cell>
          <cell r="AW448">
            <v>0.99999999999999989</v>
          </cell>
          <cell r="AX448">
            <v>1</v>
          </cell>
        </row>
        <row r="449"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AF449" t="e">
            <v>#DIV/0!</v>
          </cell>
          <cell r="AG449" t="e">
            <v>#DIV/0!</v>
          </cell>
          <cell r="AH449" t="e">
            <v>#DIV/0!</v>
          </cell>
          <cell r="AI449" t="e">
            <v>#DIV/0!</v>
          </cell>
          <cell r="AJ449" t="e">
            <v>#DIV/0!</v>
          </cell>
          <cell r="AK449" t="e">
            <v>#DIV/0!</v>
          </cell>
          <cell r="AL449" t="e">
            <v>#DIV/0!</v>
          </cell>
          <cell r="AM449" t="e">
            <v>#DIV/0!</v>
          </cell>
          <cell r="AN449" t="e">
            <v>#DIV/0!</v>
          </cell>
          <cell r="AO449" t="e">
            <v>#DIV/0!</v>
          </cell>
          <cell r="AP449" t="e">
            <v>#DIV/0!</v>
          </cell>
          <cell r="AQ449" t="e">
            <v>#DIV/0!</v>
          </cell>
          <cell r="AR449" t="e">
            <v>#DIV/0!</v>
          </cell>
          <cell r="AS449" t="e">
            <v>#DIV/0!</v>
          </cell>
          <cell r="AT449" t="e">
            <v>#DIV/0!</v>
          </cell>
          <cell r="AU449" t="e">
            <v>#DIV/0!</v>
          </cell>
          <cell r="AV449" t="e">
            <v>#DIV/0!</v>
          </cell>
          <cell r="AW449" t="e">
            <v>#DIV/0!</v>
          </cell>
          <cell r="AX449">
            <v>0</v>
          </cell>
        </row>
        <row r="450">
          <cell r="D450" t="str">
            <v>07, 20 e 28</v>
          </cell>
          <cell r="E450" t="str">
            <v>CNL - 2</v>
          </cell>
          <cell r="F450">
            <v>4</v>
          </cell>
          <cell r="G450">
            <v>33.333333333333336</v>
          </cell>
          <cell r="H450">
            <v>132.66666666666666</v>
          </cell>
          <cell r="I450">
            <v>306.66666666666663</v>
          </cell>
          <cell r="J450">
            <v>585.66666666666663</v>
          </cell>
          <cell r="K450">
            <v>990.33333333333326</v>
          </cell>
          <cell r="L450">
            <v>1588</v>
          </cell>
          <cell r="M450">
            <v>2416.3333333333335</v>
          </cell>
          <cell r="N450">
            <v>3202.666666666667</v>
          </cell>
          <cell r="O450">
            <v>4077.666666666667</v>
          </cell>
          <cell r="P450">
            <v>4978.666666666667</v>
          </cell>
          <cell r="Q450">
            <v>6061</v>
          </cell>
          <cell r="R450">
            <v>7817</v>
          </cell>
          <cell r="S450">
            <v>10006.333333333334</v>
          </cell>
          <cell r="T450">
            <v>11114.333333333334</v>
          </cell>
          <cell r="U450">
            <v>11640.666666666668</v>
          </cell>
          <cell r="V450">
            <v>11660.000000000002</v>
          </cell>
          <cell r="W450">
            <v>11660.000000000002</v>
          </cell>
          <cell r="Y450">
            <v>0.50945951850395432</v>
          </cell>
          <cell r="AD450" t="str">
            <v>07, 20 e 28</v>
          </cell>
          <cell r="AE450" t="str">
            <v>CNL - 2</v>
          </cell>
          <cell r="AF450">
            <v>3.4305317324185246E-4</v>
          </cell>
          <cell r="AG450">
            <v>2.858776443682104E-3</v>
          </cell>
          <cell r="AH450">
            <v>1.1377930245854772E-2</v>
          </cell>
          <cell r="AI450">
            <v>2.6300743281875351E-2</v>
          </cell>
          <cell r="AJ450">
            <v>5.0228702115494558E-2</v>
          </cell>
          <cell r="AK450">
            <v>8.4934248141795288E-2</v>
          </cell>
          <cell r="AL450">
            <v>0.1361921097770154</v>
          </cell>
          <cell r="AM450">
            <v>0.20723270440251568</v>
          </cell>
          <cell r="AN450">
            <v>0.27467124070897653</v>
          </cell>
          <cell r="AO450">
            <v>0.34971412235563171</v>
          </cell>
          <cell r="AP450">
            <v>0.42698684962835898</v>
          </cell>
          <cell r="AQ450">
            <v>0.51981132075471692</v>
          </cell>
          <cell r="AR450">
            <v>0.67041166380789008</v>
          </cell>
          <cell r="AS450">
            <v>0.85817610062893068</v>
          </cell>
          <cell r="AT450">
            <v>0.95320182961692379</v>
          </cell>
          <cell r="AU450">
            <v>0.99834190966266423</v>
          </cell>
          <cell r="AV450">
            <v>0.99999999999999989</v>
          </cell>
          <cell r="AW450">
            <v>0.99999999999999989</v>
          </cell>
          <cell r="AX450">
            <v>0.50945951850395432</v>
          </cell>
        </row>
        <row r="451">
          <cell r="D451" t="str">
            <v>07, 20 e 28</v>
          </cell>
          <cell r="E451" t="str">
            <v>CNL - 4</v>
          </cell>
          <cell r="F451">
            <v>3.6666666666666665</v>
          </cell>
          <cell r="G451">
            <v>37.999999999999993</v>
          </cell>
          <cell r="H451">
            <v>126.99999999999997</v>
          </cell>
          <cell r="I451">
            <v>255.99999999999997</v>
          </cell>
          <cell r="J451">
            <v>476.33333333333331</v>
          </cell>
          <cell r="K451">
            <v>821</v>
          </cell>
          <cell r="L451">
            <v>1314.6666666666667</v>
          </cell>
          <cell r="M451">
            <v>1959.3333333333335</v>
          </cell>
          <cell r="N451">
            <v>2693.3333333333335</v>
          </cell>
          <cell r="O451">
            <v>3499.666666666667</v>
          </cell>
          <cell r="P451">
            <v>4335</v>
          </cell>
          <cell r="Q451">
            <v>5301</v>
          </cell>
          <cell r="R451">
            <v>6772.666666666667</v>
          </cell>
          <cell r="S451">
            <v>8527.6666666666679</v>
          </cell>
          <cell r="T451">
            <v>9493.3333333333339</v>
          </cell>
          <cell r="U451">
            <v>10051.333333333334</v>
          </cell>
          <cell r="V451">
            <v>10782.666666666668</v>
          </cell>
          <cell r="W451">
            <v>11227.000000000002</v>
          </cell>
          <cell r="Y451">
            <v>0.49054048149604584</v>
          </cell>
          <cell r="AD451" t="str">
            <v>07, 20 e 28</v>
          </cell>
          <cell r="AE451" t="str">
            <v>CNL - 4</v>
          </cell>
          <cell r="AF451">
            <v>3.2659362845521205E-4</v>
          </cell>
          <cell r="AG451">
            <v>3.3846976039903793E-3</v>
          </cell>
          <cell r="AH451">
            <v>1.1312015676494163E-2</v>
          </cell>
          <cell r="AI451">
            <v>2.2802173332145716E-2</v>
          </cell>
          <cell r="AJ451">
            <v>4.242748136931801E-2</v>
          </cell>
          <cell r="AK451">
            <v>7.3127282444107947E-2</v>
          </cell>
          <cell r="AL451">
            <v>0.11709866096612331</v>
          </cell>
          <cell r="AM451">
            <v>0.17451975891452151</v>
          </cell>
          <cell r="AN451">
            <v>0.23989786526528306</v>
          </cell>
          <cell r="AO451">
            <v>0.31171877319557018</v>
          </cell>
          <cell r="AP451">
            <v>0.38612273982363943</v>
          </cell>
          <cell r="AQ451">
            <v>0.47216531575665804</v>
          </cell>
          <cell r="AR451">
            <v>0.60324812208663636</v>
          </cell>
          <cell r="AS451">
            <v>0.75956770879724467</v>
          </cell>
          <cell r="AT451">
            <v>0.84558059440040367</v>
          </cell>
          <cell r="AU451">
            <v>0.89528220658531499</v>
          </cell>
          <cell r="AV451">
            <v>0.96042279029720001</v>
          </cell>
          <cell r="AW451">
            <v>0.99999999999999978</v>
          </cell>
          <cell r="AX451">
            <v>0.49054048149604584</v>
          </cell>
        </row>
        <row r="452">
          <cell r="E452" t="str">
            <v>CNL</v>
          </cell>
          <cell r="F452">
            <v>7.6666666666666661</v>
          </cell>
          <cell r="G452">
            <v>71.333333333333343</v>
          </cell>
          <cell r="H452">
            <v>259.66666666666669</v>
          </cell>
          <cell r="I452">
            <v>562.66666666666674</v>
          </cell>
          <cell r="J452">
            <v>1062</v>
          </cell>
          <cell r="K452">
            <v>1811.3333333333333</v>
          </cell>
          <cell r="L452">
            <v>2902.666666666667</v>
          </cell>
          <cell r="M452">
            <v>4375.666666666667</v>
          </cell>
          <cell r="N452">
            <v>5896</v>
          </cell>
          <cell r="O452">
            <v>7577.333333333333</v>
          </cell>
          <cell r="P452">
            <v>9313.6666666666661</v>
          </cell>
          <cell r="Q452">
            <v>11362</v>
          </cell>
          <cell r="R452">
            <v>14589.666666666668</v>
          </cell>
          <cell r="S452">
            <v>18534</v>
          </cell>
          <cell r="T452">
            <v>20607.666666666668</v>
          </cell>
          <cell r="U452">
            <v>21692</v>
          </cell>
          <cell r="V452">
            <v>22442.666666666668</v>
          </cell>
          <cell r="W452">
            <v>22887</v>
          </cell>
          <cell r="Y452">
            <v>1.0000000000000002</v>
          </cell>
          <cell r="AE452" t="str">
            <v>CNL</v>
          </cell>
          <cell r="AF452">
            <v>3.349791002170082E-4</v>
          </cell>
          <cell r="AG452">
            <v>3.1167620628886855E-3</v>
          </cell>
          <cell r="AH452">
            <v>1.1345596481263018E-2</v>
          </cell>
          <cell r="AI452">
            <v>2.4584553094187386E-2</v>
          </cell>
          <cell r="AJ452">
            <v>4.640188753440818E-2</v>
          </cell>
          <cell r="AK452">
            <v>7.9142453503444454E-2</v>
          </cell>
          <cell r="AL452">
            <v>0.12682600020390034</v>
          </cell>
          <cell r="AM452">
            <v>0.19118568037168115</v>
          </cell>
          <cell r="AN452">
            <v>0.2576134923755844</v>
          </cell>
          <cell r="AO452">
            <v>0.33107586548404477</v>
          </cell>
          <cell r="AP452">
            <v>0.40694134952884459</v>
          </cell>
          <cell r="AQ452">
            <v>0.49643902652160615</v>
          </cell>
          <cell r="AR452">
            <v>0.63746522771296665</v>
          </cell>
          <cell r="AS452">
            <v>0.80980469262026489</v>
          </cell>
          <cell r="AT452">
            <v>0.90040925707461306</v>
          </cell>
          <cell r="AU452">
            <v>0.94778695329226204</v>
          </cell>
          <cell r="AV452">
            <v>0.98058577649611867</v>
          </cell>
          <cell r="AW452">
            <v>1</v>
          </cell>
          <cell r="AX452">
            <v>1.0000000000000002</v>
          </cell>
        </row>
        <row r="453"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AF453" t="e">
            <v>#DIV/0!</v>
          </cell>
          <cell r="AG453" t="e">
            <v>#DIV/0!</v>
          </cell>
          <cell r="AH453" t="e">
            <v>#DIV/0!</v>
          </cell>
          <cell r="AI453" t="e">
            <v>#DIV/0!</v>
          </cell>
          <cell r="AJ453" t="e">
            <v>#DIV/0!</v>
          </cell>
          <cell r="AK453" t="e">
            <v>#DIV/0!</v>
          </cell>
          <cell r="AL453" t="e">
            <v>#DIV/0!</v>
          </cell>
          <cell r="AM453" t="e">
            <v>#DIV/0!</v>
          </cell>
          <cell r="AN453" t="e">
            <v>#DIV/0!</v>
          </cell>
          <cell r="AO453" t="e">
            <v>#DIV/0!</v>
          </cell>
          <cell r="AP453" t="e">
            <v>#DIV/0!</v>
          </cell>
          <cell r="AQ453" t="e">
            <v>#DIV/0!</v>
          </cell>
          <cell r="AR453" t="e">
            <v>#DIV/0!</v>
          </cell>
          <cell r="AS453" t="e">
            <v>#DIV/0!</v>
          </cell>
          <cell r="AT453" t="e">
            <v>#DIV/0!</v>
          </cell>
          <cell r="AU453" t="e">
            <v>#DIV/0!</v>
          </cell>
          <cell r="AV453" t="e">
            <v>#DIV/0!</v>
          </cell>
          <cell r="AW453" t="e">
            <v>#DIV/0!</v>
          </cell>
          <cell r="AX453">
            <v>0</v>
          </cell>
        </row>
        <row r="454">
          <cell r="D454" t="str">
            <v>06, 21 e 31</v>
          </cell>
          <cell r="E454" t="str">
            <v>FLA-1</v>
          </cell>
          <cell r="F454">
            <v>17.666666666666668</v>
          </cell>
          <cell r="G454">
            <v>239.66666666666666</v>
          </cell>
          <cell r="H454">
            <v>918.33333333333326</v>
          </cell>
          <cell r="I454">
            <v>1927.6666666666665</v>
          </cell>
          <cell r="J454">
            <v>2764</v>
          </cell>
          <cell r="K454">
            <v>3422.3333333333335</v>
          </cell>
          <cell r="L454">
            <v>4029.3333333333335</v>
          </cell>
          <cell r="M454">
            <v>4746.3333333333339</v>
          </cell>
          <cell r="N454">
            <v>5456.0000000000009</v>
          </cell>
          <cell r="O454">
            <v>6187.0000000000009</v>
          </cell>
          <cell r="P454">
            <v>6929.0000000000009</v>
          </cell>
          <cell r="Q454">
            <v>7729.6666666666679</v>
          </cell>
          <cell r="R454">
            <v>8639.0000000000018</v>
          </cell>
          <cell r="S454">
            <v>9473.3333333333358</v>
          </cell>
          <cell r="T454">
            <v>10010.66666666667</v>
          </cell>
          <cell r="U454">
            <v>10376.333333333336</v>
          </cell>
          <cell r="V454">
            <v>10666.66666666667</v>
          </cell>
          <cell r="W454">
            <v>10886.000000000004</v>
          </cell>
          <cell r="Y454">
            <v>0.90409024846010133</v>
          </cell>
          <cell r="AD454" t="str">
            <v>06, 21 e 31</v>
          </cell>
          <cell r="AE454" t="str">
            <v>FLA-1</v>
          </cell>
          <cell r="AF454">
            <v>1.6228795394696547E-3</v>
          </cell>
          <cell r="AG454">
            <v>2.2016045073182673E-2</v>
          </cell>
          <cell r="AH454">
            <v>8.4359115683752803E-2</v>
          </cell>
          <cell r="AI454">
            <v>0.17707759201420781</v>
          </cell>
          <cell r="AJ454">
            <v>0.2539040970053279</v>
          </cell>
          <cell r="AK454">
            <v>0.31437932512707445</v>
          </cell>
          <cell r="AL454">
            <v>0.37013901647375824</v>
          </cell>
          <cell r="AM454">
            <v>0.43600342948129084</v>
          </cell>
          <cell r="AN454">
            <v>0.5011941943781002</v>
          </cell>
          <cell r="AO454">
            <v>0.56834466286974084</v>
          </cell>
          <cell r="AP454">
            <v>0.63650560352746632</v>
          </cell>
          <cell r="AQ454">
            <v>0.7100557290709778</v>
          </cell>
          <cell r="AR454">
            <v>0.79358809480066117</v>
          </cell>
          <cell r="AS454">
            <v>0.8702308775797658</v>
          </cell>
          <cell r="AT454">
            <v>0.91959091187457864</v>
          </cell>
          <cell r="AU454">
            <v>0.95318145630473361</v>
          </cell>
          <cell r="AV454">
            <v>0.97985179741564055</v>
          </cell>
          <cell r="AW454">
            <v>0.99999999999999967</v>
          </cell>
          <cell r="AX454">
            <v>0.90409024846010133</v>
          </cell>
        </row>
        <row r="455">
          <cell r="D455" t="str">
            <v>06, 21 e 31</v>
          </cell>
          <cell r="E455" t="str">
            <v>FLA-2</v>
          </cell>
          <cell r="F455">
            <v>0</v>
          </cell>
          <cell r="G455">
            <v>14.5</v>
          </cell>
          <cell r="H455">
            <v>95.5</v>
          </cell>
          <cell r="I455">
            <v>201.16666666666666</v>
          </cell>
          <cell r="J455">
            <v>281.16666666666663</v>
          </cell>
          <cell r="K455">
            <v>341.16666666666663</v>
          </cell>
          <cell r="L455">
            <v>423.49999999999994</v>
          </cell>
          <cell r="M455">
            <v>511.49999999999994</v>
          </cell>
          <cell r="N455">
            <v>597.16666666666663</v>
          </cell>
          <cell r="O455">
            <v>666.5</v>
          </cell>
          <cell r="P455">
            <v>742.5</v>
          </cell>
          <cell r="Q455">
            <v>822.5</v>
          </cell>
          <cell r="R455">
            <v>1003.5</v>
          </cell>
          <cell r="S455">
            <v>1152.1666666666667</v>
          </cell>
          <cell r="T455">
            <v>1154.8333333333335</v>
          </cell>
          <cell r="U455">
            <v>1154.8333333333335</v>
          </cell>
          <cell r="V455">
            <v>1154.8333333333335</v>
          </cell>
          <cell r="W455">
            <v>1154.8333333333335</v>
          </cell>
          <cell r="Y455">
            <v>9.590975153989896E-2</v>
          </cell>
          <cell r="AD455" t="str">
            <v>06, 21 e 31</v>
          </cell>
          <cell r="AE455" t="str">
            <v>FLA-2</v>
          </cell>
          <cell r="AF455">
            <v>0</v>
          </cell>
          <cell r="AG455">
            <v>1.2555924375811803E-2</v>
          </cell>
          <cell r="AH455">
            <v>8.2695915716553603E-2</v>
          </cell>
          <cell r="AI455">
            <v>0.17419541059315916</v>
          </cell>
          <cell r="AJ455">
            <v>0.24346947611487946</v>
          </cell>
          <cell r="AK455">
            <v>0.29542502525616965</v>
          </cell>
          <cell r="AL455">
            <v>0.36671958435560681</v>
          </cell>
          <cell r="AM455">
            <v>0.44292105642949914</v>
          </cell>
          <cell r="AN455">
            <v>0.51710203492567464</v>
          </cell>
          <cell r="AO455">
            <v>0.57713955837783226</v>
          </cell>
          <cell r="AP455">
            <v>0.64294992062346656</v>
          </cell>
          <cell r="AQ455">
            <v>0.71222398614518689</v>
          </cell>
          <cell r="AR455">
            <v>0.86895655938807903</v>
          </cell>
          <cell r="AS455">
            <v>0.99769086448260924</v>
          </cell>
          <cell r="AT455">
            <v>0.99999999999999989</v>
          </cell>
          <cell r="AU455">
            <v>0.99999999999999989</v>
          </cell>
          <cell r="AV455">
            <v>0.99999999999999989</v>
          </cell>
          <cell r="AW455">
            <v>0.99999999999999989</v>
          </cell>
          <cell r="AX455">
            <v>9.590975153989896E-2</v>
          </cell>
        </row>
        <row r="456">
          <cell r="E456" t="str">
            <v>FLA</v>
          </cell>
          <cell r="F456">
            <v>17.666666666666668</v>
          </cell>
          <cell r="G456">
            <v>254.16666666666663</v>
          </cell>
          <cell r="H456">
            <v>1013.8333333333333</v>
          </cell>
          <cell r="I456">
            <v>2128.833333333333</v>
          </cell>
          <cell r="J456">
            <v>3045.1666666666665</v>
          </cell>
          <cell r="K456">
            <v>3763.5</v>
          </cell>
          <cell r="L456">
            <v>4452.8333333333339</v>
          </cell>
          <cell r="M456">
            <v>5257.8333333333339</v>
          </cell>
          <cell r="N456">
            <v>6053.166666666667</v>
          </cell>
          <cell r="O456">
            <v>6853.5</v>
          </cell>
          <cell r="P456">
            <v>7671.5</v>
          </cell>
          <cell r="Q456">
            <v>8552.1666666666661</v>
          </cell>
          <cell r="R456">
            <v>9642.5</v>
          </cell>
          <cell r="S456">
            <v>10625.5</v>
          </cell>
          <cell r="T456">
            <v>11165.5</v>
          </cell>
          <cell r="U456">
            <v>11531.166666666666</v>
          </cell>
          <cell r="V456">
            <v>11821.5</v>
          </cell>
          <cell r="W456">
            <v>12040.833333333334</v>
          </cell>
          <cell r="Y456">
            <v>1.0000000000000002</v>
          </cell>
          <cell r="AE456" t="str">
            <v>FLA</v>
          </cell>
          <cell r="AF456">
            <v>1.4672295660599351E-3</v>
          </cell>
          <cell r="AG456">
            <v>2.1108727247560383E-2</v>
          </cell>
          <cell r="AH456">
            <v>8.4199598588137581E-2</v>
          </cell>
          <cell r="AI456">
            <v>0.17680116271022214</v>
          </cell>
          <cell r="AJ456">
            <v>0.25290331510831199</v>
          </cell>
          <cell r="AK456">
            <v>0.31256142293584332</v>
          </cell>
          <cell r="AL456">
            <v>0.36981105958889893</v>
          </cell>
          <cell r="AM456">
            <v>0.43666689736313935</v>
          </cell>
          <cell r="AN456">
            <v>0.50271991141255457</v>
          </cell>
          <cell r="AO456">
            <v>0.56918817911274144</v>
          </cell>
          <cell r="AP456">
            <v>0.63712367637898826</v>
          </cell>
          <cell r="AQ456">
            <v>0.71026368606824009</v>
          </cell>
          <cell r="AR456">
            <v>0.80081666551318442</v>
          </cell>
          <cell r="AS456">
            <v>0.88245553325489667</v>
          </cell>
          <cell r="AT456">
            <v>0.92730292753823806</v>
          </cell>
          <cell r="AU456">
            <v>0.95767181119800693</v>
          </cell>
          <cell r="AV456">
            <v>0.98178420651948251</v>
          </cell>
          <cell r="AW456">
            <v>1.0000000000000002</v>
          </cell>
          <cell r="AX456">
            <v>1.0000000000000002</v>
          </cell>
        </row>
        <row r="457"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AF457" t="e">
            <v>#DIV/0!</v>
          </cell>
          <cell r="AG457" t="e">
            <v>#DIV/0!</v>
          </cell>
          <cell r="AH457" t="e">
            <v>#DIV/0!</v>
          </cell>
          <cell r="AI457" t="e">
            <v>#DIV/0!</v>
          </cell>
          <cell r="AJ457" t="e">
            <v>#DIV/0!</v>
          </cell>
          <cell r="AK457" t="e">
            <v>#DIV/0!</v>
          </cell>
          <cell r="AL457" t="e">
            <v>#DIV/0!</v>
          </cell>
          <cell r="AM457" t="e">
            <v>#DIV/0!</v>
          </cell>
          <cell r="AN457" t="e">
            <v>#DIV/0!</v>
          </cell>
          <cell r="AO457" t="e">
            <v>#DIV/0!</v>
          </cell>
          <cell r="AP457" t="e">
            <v>#DIV/0!</v>
          </cell>
          <cell r="AQ457" t="e">
            <v>#DIV/0!</v>
          </cell>
          <cell r="AR457" t="e">
            <v>#DIV/0!</v>
          </cell>
          <cell r="AS457" t="e">
            <v>#DIV/0!</v>
          </cell>
          <cell r="AT457" t="e">
            <v>#DIV/0!</v>
          </cell>
          <cell r="AU457" t="e">
            <v>#DIV/0!</v>
          </cell>
          <cell r="AV457" t="e">
            <v>#DIV/0!</v>
          </cell>
          <cell r="AW457" t="e">
            <v>#DIV/0!</v>
          </cell>
          <cell r="AX457">
            <v>0</v>
          </cell>
        </row>
        <row r="458">
          <cell r="D458" t="str">
            <v>03,18 e 26</v>
          </cell>
          <cell r="E458" t="str">
            <v>BTF-1</v>
          </cell>
          <cell r="F458">
            <v>10</v>
          </cell>
          <cell r="G458">
            <v>230.33333333333331</v>
          </cell>
          <cell r="H458">
            <v>1011.6666666666667</v>
          </cell>
          <cell r="I458">
            <v>2467</v>
          </cell>
          <cell r="J458">
            <v>3762.6666666666665</v>
          </cell>
          <cell r="K458">
            <v>4770</v>
          </cell>
          <cell r="L458">
            <v>5752</v>
          </cell>
          <cell r="M458">
            <v>6964.666666666667</v>
          </cell>
          <cell r="N458">
            <v>8161.666666666667</v>
          </cell>
          <cell r="O458">
            <v>9364.3333333333339</v>
          </cell>
          <cell r="P458">
            <v>10583</v>
          </cell>
          <cell r="Q458">
            <v>12185.333333333334</v>
          </cell>
          <cell r="R458">
            <v>14614</v>
          </cell>
          <cell r="S458">
            <v>17363.666666666668</v>
          </cell>
          <cell r="T458">
            <v>18762.666666666668</v>
          </cell>
          <cell r="U458">
            <v>19373</v>
          </cell>
          <cell r="V458">
            <v>19717.333333333332</v>
          </cell>
          <cell r="W458">
            <v>19953</v>
          </cell>
          <cell r="Y458">
            <v>0.65531756501557314</v>
          </cell>
          <cell r="AD458" t="str">
            <v>03,18 e 26</v>
          </cell>
          <cell r="AE458" t="str">
            <v>BTF-1</v>
          </cell>
          <cell r="AF458">
            <v>5.011777677542224E-4</v>
          </cell>
          <cell r="AG458">
            <v>1.1543794583938921E-2</v>
          </cell>
          <cell r="AH458">
            <v>5.0702484171135501E-2</v>
          </cell>
          <cell r="AI458">
            <v>0.12364055530496666</v>
          </cell>
          <cell r="AJ458">
            <v>0.18857648808032207</v>
          </cell>
          <cell r="AK458">
            <v>0.23906179521876408</v>
          </cell>
          <cell r="AL458">
            <v>0.28827745201222871</v>
          </cell>
          <cell r="AM458">
            <v>0.34905360931522411</v>
          </cell>
          <cell r="AN458">
            <v>0.40904458811540456</v>
          </cell>
          <cell r="AO458">
            <v>0.4693195676506457</v>
          </cell>
          <cell r="AP458">
            <v>0.53039643161429362</v>
          </cell>
          <cell r="AQ458">
            <v>0.61070181593411188</v>
          </cell>
          <cell r="AR458">
            <v>0.73242118979602067</v>
          </cell>
          <cell r="AS458">
            <v>0.87022837000284003</v>
          </cell>
          <cell r="AT458">
            <v>0.94034313971165573</v>
          </cell>
          <cell r="AU458">
            <v>0.9709316894702551</v>
          </cell>
          <cell r="AV458">
            <v>0.9881889106065922</v>
          </cell>
          <cell r="AW458">
            <v>1</v>
          </cell>
          <cell r="AX458">
            <v>0.65531756501557314</v>
          </cell>
        </row>
        <row r="459">
          <cell r="D459" t="str">
            <v>03,18 e 26</v>
          </cell>
          <cell r="E459" t="str">
            <v>BTF-2</v>
          </cell>
          <cell r="F459">
            <v>7.666666666666667</v>
          </cell>
          <cell r="G459">
            <v>155.99999999999997</v>
          </cell>
          <cell r="H459">
            <v>661.33333333333326</v>
          </cell>
          <cell r="I459">
            <v>1492.6666666666665</v>
          </cell>
          <cell r="J459">
            <v>2085.333333333333</v>
          </cell>
          <cell r="K459">
            <v>2579.333333333333</v>
          </cell>
          <cell r="L459">
            <v>3064.833333333333</v>
          </cell>
          <cell r="M459">
            <v>3689.833333333333</v>
          </cell>
          <cell r="N459">
            <v>4342.1666666666661</v>
          </cell>
          <cell r="O459">
            <v>4968.4999999999991</v>
          </cell>
          <cell r="P459">
            <v>5588.4999999999991</v>
          </cell>
          <cell r="Q459">
            <v>6356.1666666666661</v>
          </cell>
          <cell r="R459">
            <v>7677.833333333333</v>
          </cell>
          <cell r="S459">
            <v>9076.8333333333321</v>
          </cell>
          <cell r="T459">
            <v>9734.1666666666661</v>
          </cell>
          <cell r="U459">
            <v>10079.5</v>
          </cell>
          <cell r="V459">
            <v>10342.5</v>
          </cell>
          <cell r="W459">
            <v>10494.833333333334</v>
          </cell>
          <cell r="Y459">
            <v>0.34468243498442697</v>
          </cell>
          <cell r="AD459" t="str">
            <v>03,18 e 26</v>
          </cell>
          <cell r="AE459" t="str">
            <v>BTF-2</v>
          </cell>
          <cell r="AF459">
            <v>7.3051819149105109E-4</v>
          </cell>
          <cell r="AG459">
            <v>1.4864457113817908E-2</v>
          </cell>
          <cell r="AH459">
            <v>6.3015134431228054E-2</v>
          </cell>
          <cell r="AI459">
            <v>0.1422287157172577</v>
          </cell>
          <cell r="AJ459">
            <v>0.1987009480855659</v>
          </cell>
          <cell r="AK459">
            <v>0.24577172894598928</v>
          </cell>
          <cell r="AL459">
            <v>0.29203258746367255</v>
          </cell>
          <cell r="AM459">
            <v>0.35158570090044305</v>
          </cell>
          <cell r="AN459">
            <v>0.4137432704981816</v>
          </cell>
          <cell r="AO459">
            <v>0.47342343057695052</v>
          </cell>
          <cell r="AP459">
            <v>0.53250011910622685</v>
          </cell>
          <cell r="AQ459">
            <v>0.60564722323683085</v>
          </cell>
          <cell r="AR459">
            <v>0.73158220711778821</v>
          </cell>
          <cell r="AS459">
            <v>0.86488589623465528</v>
          </cell>
          <cell r="AT459">
            <v>0.92751989073988805</v>
          </cell>
          <cell r="AU459">
            <v>0.96042497101748492</v>
          </cell>
          <cell r="AV459">
            <v>0.98548492115167796</v>
          </cell>
          <cell r="AW459">
            <v>1.0000000000000002</v>
          </cell>
          <cell r="AX459">
            <v>0.34468243498442697</v>
          </cell>
        </row>
        <row r="460">
          <cell r="E460" t="str">
            <v>BTF</v>
          </cell>
          <cell r="F460">
            <v>17.666666666666668</v>
          </cell>
          <cell r="G460">
            <v>386.33333333333331</v>
          </cell>
          <cell r="H460">
            <v>1672.9999999999998</v>
          </cell>
          <cell r="I460">
            <v>3959.666666666667</v>
          </cell>
          <cell r="J460">
            <v>5848</v>
          </cell>
          <cell r="K460">
            <v>7349.333333333333</v>
          </cell>
          <cell r="L460">
            <v>8816.8333333333321</v>
          </cell>
          <cell r="M460">
            <v>10654.499999999998</v>
          </cell>
          <cell r="N460">
            <v>12503.833333333332</v>
          </cell>
          <cell r="O460">
            <v>14332.833333333332</v>
          </cell>
          <cell r="P460">
            <v>16171.499999999998</v>
          </cell>
          <cell r="Q460">
            <v>18541.499999999996</v>
          </cell>
          <cell r="R460">
            <v>22291.833333333328</v>
          </cell>
          <cell r="S460">
            <v>26440.499999999996</v>
          </cell>
          <cell r="T460">
            <v>28496.833333333328</v>
          </cell>
          <cell r="U460">
            <v>29452.499999999996</v>
          </cell>
          <cell r="V460">
            <v>30059.833333333328</v>
          </cell>
          <cell r="W460">
            <v>30447.833333333328</v>
          </cell>
          <cell r="Y460">
            <v>1</v>
          </cell>
          <cell r="AE460" t="str">
            <v>BTF</v>
          </cell>
          <cell r="AF460">
            <v>5.802273834481929E-4</v>
          </cell>
          <cell r="AG460">
            <v>1.268836863049916E-2</v>
          </cell>
          <cell r="AH460">
            <v>5.4946438443895844E-2</v>
          </cell>
          <cell r="AI460">
            <v>0.1300475676977563</v>
          </cell>
          <cell r="AJ460">
            <v>0.19206621160783199</v>
          </cell>
          <cell r="AK460">
            <v>0.24137459151444823</v>
          </cell>
          <cell r="AL460">
            <v>0.28957178124332877</v>
          </cell>
          <cell r="AM460">
            <v>0.34992637680842098</v>
          </cell>
          <cell r="AN460">
            <v>0.41066414140031859</v>
          </cell>
          <cell r="AO460">
            <v>0.47073409711692682</v>
          </cell>
          <cell r="AP460">
            <v>0.53112153574145948</v>
          </cell>
          <cell r="AQ460">
            <v>0.60895958661535854</v>
          </cell>
          <cell r="AR460">
            <v>0.73213200720357774</v>
          </cell>
          <cell r="AS460">
            <v>0.8683869131355817</v>
          </cell>
          <cell r="AT460">
            <v>0.93592319103165533</v>
          </cell>
          <cell r="AU460">
            <v>0.96731020817025848</v>
          </cell>
          <cell r="AV460">
            <v>0.98725689293710017</v>
          </cell>
          <cell r="AW460">
            <v>1</v>
          </cell>
          <cell r="AX460">
            <v>1</v>
          </cell>
        </row>
        <row r="462">
          <cell r="E462" t="str">
            <v>LINHA 2</v>
          </cell>
          <cell r="AE462" t="str">
            <v>LINHA 2</v>
          </cell>
        </row>
        <row r="463">
          <cell r="D463" t="str">
            <v>DIAS MAIO/99</v>
          </cell>
          <cell r="E463" t="str">
            <v>ESTAÇÃO</v>
          </cell>
          <cell r="F463" t="str">
            <v>=&gt; 6h</v>
          </cell>
          <cell r="G463" t="str">
            <v>7h</v>
          </cell>
          <cell r="H463" t="str">
            <v>8h</v>
          </cell>
          <cell r="I463" t="str">
            <v>9h</v>
          </cell>
          <cell r="J463" t="str">
            <v>10h</v>
          </cell>
          <cell r="K463" t="str">
            <v>11h</v>
          </cell>
          <cell r="L463" t="str">
            <v>12h</v>
          </cell>
          <cell r="M463" t="str">
            <v>13h</v>
          </cell>
          <cell r="N463" t="str">
            <v>14h</v>
          </cell>
          <cell r="O463" t="str">
            <v>15h</v>
          </cell>
          <cell r="P463" t="str">
            <v>16h</v>
          </cell>
          <cell r="Q463" t="str">
            <v>17h</v>
          </cell>
          <cell r="R463" t="str">
            <v>18h</v>
          </cell>
          <cell r="S463" t="str">
            <v>19h</v>
          </cell>
          <cell r="T463" t="str">
            <v>20h</v>
          </cell>
          <cell r="U463" t="str">
            <v>21h</v>
          </cell>
          <cell r="V463" t="str">
            <v>22h</v>
          </cell>
          <cell r="W463" t="str">
            <v>23h</v>
          </cell>
          <cell r="Y463" t="str">
            <v>%Bloqueio</v>
          </cell>
          <cell r="AD463" t="str">
            <v>DIAS MAIO/99</v>
          </cell>
          <cell r="AE463" t="str">
            <v>ESTAÇÃO</v>
          </cell>
          <cell r="AF463" t="str">
            <v>=&gt; 6h</v>
          </cell>
          <cell r="AG463" t="str">
            <v>7h</v>
          </cell>
          <cell r="AH463" t="str">
            <v>8h</v>
          </cell>
          <cell r="AI463" t="str">
            <v>9h</v>
          </cell>
          <cell r="AJ463" t="str">
            <v>10h</v>
          </cell>
          <cell r="AK463" t="str">
            <v>11h</v>
          </cell>
          <cell r="AL463" t="str">
            <v>12h</v>
          </cell>
          <cell r="AM463" t="str">
            <v>13h</v>
          </cell>
          <cell r="AN463" t="str">
            <v>14h</v>
          </cell>
          <cell r="AO463" t="str">
            <v>15h</v>
          </cell>
          <cell r="AP463" t="str">
            <v>16h</v>
          </cell>
          <cell r="AQ463" t="str">
            <v>17h</v>
          </cell>
          <cell r="AR463" t="str">
            <v>18h</v>
          </cell>
          <cell r="AS463" t="str">
            <v>19h</v>
          </cell>
          <cell r="AT463" t="str">
            <v>20h</v>
          </cell>
          <cell r="AU463" t="str">
            <v>21h</v>
          </cell>
          <cell r="AV463" t="str">
            <v>22h</v>
          </cell>
          <cell r="AW463" t="str">
            <v>23h</v>
          </cell>
        </row>
        <row r="464">
          <cell r="D464" t="str">
            <v>18, 25 e 28</v>
          </cell>
          <cell r="E464" t="str">
            <v>PVN - 1</v>
          </cell>
          <cell r="F464">
            <v>215.33333333333331</v>
          </cell>
          <cell r="G464">
            <v>744.33333333333326</v>
          </cell>
          <cell r="H464">
            <v>1569.3333333333333</v>
          </cell>
          <cell r="I464">
            <v>2072</v>
          </cell>
          <cell r="J464">
            <v>2364.3333333333335</v>
          </cell>
          <cell r="K464">
            <v>2593</v>
          </cell>
          <cell r="L464">
            <v>2771.3333333333335</v>
          </cell>
          <cell r="M464">
            <v>2917</v>
          </cell>
          <cell r="N464">
            <v>3056</v>
          </cell>
          <cell r="O464">
            <v>3170.3333333333335</v>
          </cell>
          <cell r="P464">
            <v>3240.3333333333335</v>
          </cell>
          <cell r="Q464">
            <v>3310</v>
          </cell>
          <cell r="R464">
            <v>3443.6666666666665</v>
          </cell>
          <cell r="S464">
            <v>3565</v>
          </cell>
          <cell r="T464">
            <v>3610</v>
          </cell>
          <cell r="U464">
            <v>3652.3333333333335</v>
          </cell>
          <cell r="V464">
            <v>3681.3333333333335</v>
          </cell>
          <cell r="W464">
            <v>3704</v>
          </cell>
          <cell r="Y464">
            <v>0.17367384576912254</v>
          </cell>
          <cell r="AD464" t="str">
            <v>18, 25 e 28</v>
          </cell>
          <cell r="AE464" t="str">
            <v>PVN - 1</v>
          </cell>
          <cell r="AF464">
            <v>5.8135349172066232E-2</v>
          </cell>
          <cell r="AG464">
            <v>0.2009539236861051</v>
          </cell>
          <cell r="AH464">
            <v>0.42368610511159105</v>
          </cell>
          <cell r="AI464">
            <v>0.55939524838012955</v>
          </cell>
          <cell r="AJ464">
            <v>0.63831893448524113</v>
          </cell>
          <cell r="AK464">
            <v>0.70005399568034554</v>
          </cell>
          <cell r="AL464">
            <v>0.74820014398848089</v>
          </cell>
          <cell r="AM464">
            <v>0.78752699784017277</v>
          </cell>
          <cell r="AN464">
            <v>0.82505399568034554</v>
          </cell>
          <cell r="AO464">
            <v>0.85592152627789775</v>
          </cell>
          <cell r="AP464">
            <v>0.87482001439884804</v>
          </cell>
          <cell r="AQ464">
            <v>0.89362850971922236</v>
          </cell>
          <cell r="AR464">
            <v>0.92971562275017994</v>
          </cell>
          <cell r="AS464">
            <v>0.96247300215982712</v>
          </cell>
          <cell r="AT464">
            <v>0.97462203023758087</v>
          </cell>
          <cell r="AU464">
            <v>0.98605111591072703</v>
          </cell>
          <cell r="AV464">
            <v>0.99388048956083497</v>
          </cell>
          <cell r="AW464">
            <v>0.99999999999999978</v>
          </cell>
          <cell r="AX464">
            <v>0.17367384576912254</v>
          </cell>
        </row>
        <row r="465">
          <cell r="D465" t="str">
            <v>18, 25 e 28</v>
          </cell>
          <cell r="E465" t="str">
            <v>PVN - 2</v>
          </cell>
          <cell r="F465">
            <v>953.66666666666674</v>
          </cell>
          <cell r="G465">
            <v>4265.6666666666661</v>
          </cell>
          <cell r="H465">
            <v>8404</v>
          </cell>
          <cell r="I465">
            <v>11106.333333333332</v>
          </cell>
          <cell r="J465">
            <v>12362.666666666666</v>
          </cell>
          <cell r="K465">
            <v>13134.666666666666</v>
          </cell>
          <cell r="L465">
            <v>13800.666666666666</v>
          </cell>
          <cell r="M465">
            <v>14483</v>
          </cell>
          <cell r="N465">
            <v>15070</v>
          </cell>
          <cell r="O465">
            <v>15535.333333333334</v>
          </cell>
          <cell r="P465">
            <v>15824.333333333334</v>
          </cell>
          <cell r="Q465">
            <v>16121.333333333334</v>
          </cell>
          <cell r="R465">
            <v>16658.333333333336</v>
          </cell>
          <cell r="S465">
            <v>17078.333333333336</v>
          </cell>
          <cell r="T465">
            <v>17284.666666666668</v>
          </cell>
          <cell r="U465">
            <v>17443.333333333336</v>
          </cell>
          <cell r="V465">
            <v>17550.000000000004</v>
          </cell>
          <cell r="W465">
            <v>17623.333333333336</v>
          </cell>
          <cell r="Y465">
            <v>0.82632615423087741</v>
          </cell>
          <cell r="AD465" t="str">
            <v>18, 25 e 28</v>
          </cell>
          <cell r="AE465" t="str">
            <v>PVN - 2</v>
          </cell>
          <cell r="AF465">
            <v>5.411386419519576E-2</v>
          </cell>
          <cell r="AG465">
            <v>0.24204652922262146</v>
          </cell>
          <cell r="AH465">
            <v>0.47686778891620951</v>
          </cell>
          <cell r="AI465">
            <v>0.63020616606771318</v>
          </cell>
          <cell r="AJ465">
            <v>0.70149423113296761</v>
          </cell>
          <cell r="AK465">
            <v>0.7452997919425004</v>
          </cell>
          <cell r="AL465">
            <v>0.78309059958388494</v>
          </cell>
          <cell r="AM465">
            <v>0.82180820881407213</v>
          </cell>
          <cell r="AN465">
            <v>0.85511632305655372</v>
          </cell>
          <cell r="AO465">
            <v>0.88152071117836195</v>
          </cell>
          <cell r="AP465">
            <v>0.89791942500472854</v>
          </cell>
          <cell r="AQ465">
            <v>0.91477208246642705</v>
          </cell>
          <cell r="AR465">
            <v>0.94524304898808398</v>
          </cell>
          <cell r="AS465">
            <v>0.96907508984301116</v>
          </cell>
          <cell r="AT465">
            <v>0.98078305277094757</v>
          </cell>
          <cell r="AU465">
            <v>0.98978626820503113</v>
          </cell>
          <cell r="AV465">
            <v>0.99583885000945704</v>
          </cell>
          <cell r="AW465">
            <v>0.99999999999999989</v>
          </cell>
          <cell r="AX465">
            <v>0.82632615423087741</v>
          </cell>
        </row>
        <row r="466">
          <cell r="E466" t="str">
            <v xml:space="preserve">PVN </v>
          </cell>
          <cell r="F466">
            <v>1169</v>
          </cell>
          <cell r="G466">
            <v>5010</v>
          </cell>
          <cell r="H466">
            <v>9973.3333333333339</v>
          </cell>
          <cell r="I466">
            <v>13178.333333333334</v>
          </cell>
          <cell r="J466">
            <v>14727</v>
          </cell>
          <cell r="K466">
            <v>15727.666666666666</v>
          </cell>
          <cell r="L466">
            <v>16572</v>
          </cell>
          <cell r="M466">
            <v>17400</v>
          </cell>
          <cell r="N466">
            <v>18126</v>
          </cell>
          <cell r="O466">
            <v>18705.666666666668</v>
          </cell>
          <cell r="P466">
            <v>19064.666666666668</v>
          </cell>
          <cell r="Q466">
            <v>19431.333333333336</v>
          </cell>
          <cell r="R466">
            <v>20102.000000000004</v>
          </cell>
          <cell r="S466">
            <v>20643.333333333336</v>
          </cell>
          <cell r="T466">
            <v>20894.666666666668</v>
          </cell>
          <cell r="U466">
            <v>21095.666666666668</v>
          </cell>
          <cell r="V466">
            <v>21231.333333333336</v>
          </cell>
          <cell r="W466">
            <v>21327.333333333336</v>
          </cell>
          <cell r="Y466">
            <v>1</v>
          </cell>
          <cell r="AE466" t="str">
            <v xml:space="preserve">PVN </v>
          </cell>
          <cell r="AF466">
            <v>5.48122909568316E-2</v>
          </cell>
          <cell r="AG466">
            <v>0.23490981838642114</v>
          </cell>
          <cell r="AH466">
            <v>0.467631521365384</v>
          </cell>
          <cell r="AI466">
            <v>0.6179081616704698</v>
          </cell>
          <cell r="AJ466">
            <v>0.69052233440655186</v>
          </cell>
          <cell r="AK466">
            <v>0.73744178050076581</v>
          </cell>
          <cell r="AL466">
            <v>0.77703103997999434</v>
          </cell>
          <cell r="AM466">
            <v>0.81585445906661247</v>
          </cell>
          <cell r="AN466">
            <v>0.84989528304835738</v>
          </cell>
          <cell r="AO466">
            <v>0.87707480228814361</v>
          </cell>
          <cell r="AP466">
            <v>0.89390766152980528</v>
          </cell>
          <cell r="AQ466">
            <v>0.91109999687412091</v>
          </cell>
          <cell r="AR466">
            <v>0.94254634115845093</v>
          </cell>
          <cell r="AS466">
            <v>0.96792847988496777</v>
          </cell>
          <cell r="AT466">
            <v>0.97971304429370776</v>
          </cell>
          <cell r="AU466">
            <v>0.98913756994154622</v>
          </cell>
          <cell r="AV466">
            <v>0.99549873401894295</v>
          </cell>
          <cell r="AW466">
            <v>1.0000000000000002</v>
          </cell>
          <cell r="AX466">
            <v>1</v>
          </cell>
        </row>
        <row r="467"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AF467" t="e">
            <v>#DIV/0!</v>
          </cell>
          <cell r="AG467" t="e">
            <v>#DIV/0!</v>
          </cell>
          <cell r="AH467" t="e">
            <v>#DIV/0!</v>
          </cell>
          <cell r="AI467" t="e">
            <v>#DIV/0!</v>
          </cell>
          <cell r="AJ467" t="e">
            <v>#DIV/0!</v>
          </cell>
          <cell r="AK467" t="e">
            <v>#DIV/0!</v>
          </cell>
          <cell r="AL467" t="e">
            <v>#DIV/0!</v>
          </cell>
          <cell r="AM467" t="e">
            <v>#DIV/0!</v>
          </cell>
          <cell r="AN467" t="e">
            <v>#DIV/0!</v>
          </cell>
          <cell r="AO467" t="e">
            <v>#DIV/0!</v>
          </cell>
          <cell r="AP467" t="e">
            <v>#DIV/0!</v>
          </cell>
          <cell r="AQ467" t="e">
            <v>#DIV/0!</v>
          </cell>
          <cell r="AR467" t="e">
            <v>#DIV/0!</v>
          </cell>
          <cell r="AS467" t="e">
            <v>#DIV/0!</v>
          </cell>
          <cell r="AT467" t="e">
            <v>#DIV/0!</v>
          </cell>
          <cell r="AU467" t="e">
            <v>#DIV/0!</v>
          </cell>
          <cell r="AV467" t="e">
            <v>#DIV/0!</v>
          </cell>
          <cell r="AW467" t="e">
            <v>#DIV/0!</v>
          </cell>
          <cell r="AX467">
            <v>0</v>
          </cell>
        </row>
        <row r="468">
          <cell r="D468" t="str">
            <v>07, 10, 19 e 31</v>
          </cell>
          <cell r="E468" t="str">
            <v xml:space="preserve">MGR - 1 </v>
          </cell>
          <cell r="F468">
            <v>68.5</v>
          </cell>
          <cell r="G468">
            <v>524.75</v>
          </cell>
          <cell r="H468">
            <v>1426</v>
          </cell>
          <cell r="I468">
            <v>2347</v>
          </cell>
          <cell r="J468">
            <v>2961.75</v>
          </cell>
          <cell r="K468">
            <v>3333.75</v>
          </cell>
          <cell r="L468">
            <v>3633.5</v>
          </cell>
          <cell r="M468">
            <v>3981.25</v>
          </cell>
          <cell r="N468">
            <v>4325</v>
          </cell>
          <cell r="O468">
            <v>4627.75</v>
          </cell>
          <cell r="P468">
            <v>4817</v>
          </cell>
          <cell r="Q468">
            <v>5015.5</v>
          </cell>
          <cell r="R468">
            <v>5383.5</v>
          </cell>
          <cell r="S468">
            <v>5706.5</v>
          </cell>
          <cell r="T468">
            <v>5868</v>
          </cell>
          <cell r="U468">
            <v>5969.25</v>
          </cell>
          <cell r="V468">
            <v>6051</v>
          </cell>
          <cell r="W468">
            <v>6124.333333333333</v>
          </cell>
          <cell r="Y468">
            <v>0.8982155952089953</v>
          </cell>
          <cell r="AD468" t="str">
            <v>07, 10, 19 e 31</v>
          </cell>
          <cell r="AE468" t="str">
            <v xml:space="preserve">MGR - 1 </v>
          </cell>
          <cell r="AF468">
            <v>1.1184890872475916E-2</v>
          </cell>
          <cell r="AG468">
            <v>8.5682795406302734E-2</v>
          </cell>
          <cell r="AH468">
            <v>0.23284166984161542</v>
          </cell>
          <cell r="AI468">
            <v>0.38322538507592663</v>
          </cell>
          <cell r="AJ468">
            <v>0.48360365754095685</v>
          </cell>
          <cell r="AK468">
            <v>0.54434496271703048</v>
          </cell>
          <cell r="AL468">
            <v>0.5932890654765145</v>
          </cell>
          <cell r="AM468">
            <v>0.65007075600065323</v>
          </cell>
          <cell r="AN468">
            <v>0.70619931421107074</v>
          </cell>
          <cell r="AO468">
            <v>0.7556332662058457</v>
          </cell>
          <cell r="AP468">
            <v>0.78653458879878102</v>
          </cell>
          <cell r="AQ468">
            <v>0.81894627986719659</v>
          </cell>
          <cell r="AR468">
            <v>0.87903445272954894</v>
          </cell>
          <cell r="AS468">
            <v>0.93177488706253753</v>
          </cell>
          <cell r="AT468">
            <v>0.95814510422903187</v>
          </cell>
          <cell r="AU468">
            <v>0.97467751592010032</v>
          </cell>
          <cell r="AV468">
            <v>0.98802590758177777</v>
          </cell>
          <cell r="AW468">
            <v>1.0000000000000002</v>
          </cell>
          <cell r="AX468">
            <v>0.8982155952089953</v>
          </cell>
        </row>
        <row r="469">
          <cell r="D469" t="str">
            <v>07, 10, 19 e 31</v>
          </cell>
          <cell r="E469" t="str">
            <v>MGR - 2</v>
          </cell>
          <cell r="F469">
            <v>9.3333333333333339</v>
          </cell>
          <cell r="G469">
            <v>53.333333333333336</v>
          </cell>
          <cell r="H469">
            <v>118.08333333333334</v>
          </cell>
          <cell r="I469">
            <v>167.08333333333334</v>
          </cell>
          <cell r="J469">
            <v>190.08333333333334</v>
          </cell>
          <cell r="K469">
            <v>208.5</v>
          </cell>
          <cell r="L469">
            <v>224.75</v>
          </cell>
          <cell r="M469">
            <v>244.75</v>
          </cell>
          <cell r="N469">
            <v>264.75</v>
          </cell>
          <cell r="O469">
            <v>295</v>
          </cell>
          <cell r="P469">
            <v>327.75</v>
          </cell>
          <cell r="Q469">
            <v>369</v>
          </cell>
          <cell r="R469">
            <v>502.5</v>
          </cell>
          <cell r="S469">
            <v>566.5</v>
          </cell>
          <cell r="T469">
            <v>610.5</v>
          </cell>
          <cell r="U469">
            <v>639</v>
          </cell>
          <cell r="V469">
            <v>663.5</v>
          </cell>
          <cell r="W469">
            <v>694</v>
          </cell>
          <cell r="Y469">
            <v>0.10178440479100465</v>
          </cell>
          <cell r="AD469" t="str">
            <v>07, 10, 19 e 31</v>
          </cell>
          <cell r="AE469" t="str">
            <v>MGR - 2</v>
          </cell>
          <cell r="AF469">
            <v>1.3448607108549473E-2</v>
          </cell>
          <cell r="AG469">
            <v>7.6849183477425559E-2</v>
          </cell>
          <cell r="AH469">
            <v>0.17014889529298752</v>
          </cell>
          <cell r="AI469">
            <v>0.24075408261287223</v>
          </cell>
          <cell r="AJ469">
            <v>0.27389529298751203</v>
          </cell>
          <cell r="AK469">
            <v>0.30043227665706052</v>
          </cell>
          <cell r="AL469">
            <v>0.32384726224783861</v>
          </cell>
          <cell r="AM469">
            <v>0.3526657060518732</v>
          </cell>
          <cell r="AN469">
            <v>0.38148414985590778</v>
          </cell>
          <cell r="AO469">
            <v>0.4250720461095101</v>
          </cell>
          <cell r="AP469">
            <v>0.47226224783861676</v>
          </cell>
          <cell r="AQ469">
            <v>0.53170028818443804</v>
          </cell>
          <cell r="AR469">
            <v>0.72406340057636887</v>
          </cell>
          <cell r="AS469">
            <v>0.81628242074927948</v>
          </cell>
          <cell r="AT469">
            <v>0.87968299711815556</v>
          </cell>
          <cell r="AU469">
            <v>0.92074927953890484</v>
          </cell>
          <cell r="AV469">
            <v>0.95605187319884721</v>
          </cell>
          <cell r="AW469">
            <v>1</v>
          </cell>
          <cell r="AX469">
            <v>0.10178440479100465</v>
          </cell>
        </row>
        <row r="470">
          <cell r="E470" t="str">
            <v>MGR</v>
          </cell>
          <cell r="F470">
            <v>77.833333333333329</v>
          </cell>
          <cell r="G470">
            <v>578.08333333333337</v>
          </cell>
          <cell r="H470">
            <v>1544.0833333333335</v>
          </cell>
          <cell r="I470">
            <v>2514.0833333333335</v>
          </cell>
          <cell r="J470">
            <v>3151.8333333333335</v>
          </cell>
          <cell r="K470">
            <v>3542.25</v>
          </cell>
          <cell r="L470">
            <v>3858.25</v>
          </cell>
          <cell r="M470">
            <v>4226</v>
          </cell>
          <cell r="N470">
            <v>4589.75</v>
          </cell>
          <cell r="O470">
            <v>4922.75</v>
          </cell>
          <cell r="P470">
            <v>5144.75</v>
          </cell>
          <cell r="Q470">
            <v>5384.5</v>
          </cell>
          <cell r="R470">
            <v>5886</v>
          </cell>
          <cell r="S470">
            <v>6273</v>
          </cell>
          <cell r="T470">
            <v>6478.5</v>
          </cell>
          <cell r="U470">
            <v>6608.25</v>
          </cell>
          <cell r="V470">
            <v>6714.5</v>
          </cell>
          <cell r="W470">
            <v>6818.333333333333</v>
          </cell>
          <cell r="Y470">
            <v>1</v>
          </cell>
          <cell r="AE470" t="str">
            <v>MGR</v>
          </cell>
          <cell r="AF470">
            <v>1.1415301882180396E-2</v>
          </cell>
          <cell r="AG470">
            <v>8.4783671473967259E-2</v>
          </cell>
          <cell r="AH470">
            <v>0.22646052309948669</v>
          </cell>
          <cell r="AI470">
            <v>0.36872402835492546</v>
          </cell>
          <cell r="AJ470">
            <v>0.46225861647518945</v>
          </cell>
          <cell r="AK470">
            <v>0.51951845514544126</v>
          </cell>
          <cell r="AL470">
            <v>0.56586409190906872</v>
          </cell>
          <cell r="AM470">
            <v>0.61979956000977765</v>
          </cell>
          <cell r="AN470">
            <v>0.67314837448056719</v>
          </cell>
          <cell r="AO470">
            <v>0.7219872891713518</v>
          </cell>
          <cell r="AP470">
            <v>0.75454656563187494</v>
          </cell>
          <cell r="AQ470">
            <v>0.78970911757516504</v>
          </cell>
          <cell r="AR470">
            <v>0.8632608164263017</v>
          </cell>
          <cell r="AS470">
            <v>0.92001955512099742</v>
          </cell>
          <cell r="AT470">
            <v>0.95015888535810322</v>
          </cell>
          <cell r="AU470">
            <v>0.96918846247861168</v>
          </cell>
          <cell r="AV470">
            <v>0.98477144952334406</v>
          </cell>
          <cell r="AW470">
            <v>1.0000000000000002</v>
          </cell>
          <cell r="AX470">
            <v>1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AF471" t="e">
            <v>#DIV/0!</v>
          </cell>
          <cell r="AG471" t="e">
            <v>#DIV/0!</v>
          </cell>
          <cell r="AH471" t="e">
            <v>#DIV/0!</v>
          </cell>
          <cell r="AI471" t="e">
            <v>#DIV/0!</v>
          </cell>
          <cell r="AJ471" t="e">
            <v>#DIV/0!</v>
          </cell>
          <cell r="AK471" t="e">
            <v>#DIV/0!</v>
          </cell>
          <cell r="AL471" t="e">
            <v>#DIV/0!</v>
          </cell>
          <cell r="AM471" t="e">
            <v>#DIV/0!</v>
          </cell>
          <cell r="AN471" t="e">
            <v>#DIV/0!</v>
          </cell>
          <cell r="AO471" t="e">
            <v>#DIV/0!</v>
          </cell>
          <cell r="AP471" t="e">
            <v>#DIV/0!</v>
          </cell>
          <cell r="AQ471" t="e">
            <v>#DIV/0!</v>
          </cell>
          <cell r="AR471" t="e">
            <v>#DIV/0!</v>
          </cell>
          <cell r="AS471" t="e">
            <v>#DIV/0!</v>
          </cell>
          <cell r="AT471" t="e">
            <v>#DIV/0!</v>
          </cell>
          <cell r="AU471" t="e">
            <v>#DIV/0!</v>
          </cell>
          <cell r="AV471" t="e">
            <v>#DIV/0!</v>
          </cell>
          <cell r="AW471" t="e">
            <v>#DIV/0!</v>
          </cell>
          <cell r="AX471">
            <v>0</v>
          </cell>
        </row>
        <row r="472">
          <cell r="D472" t="str">
            <v>04, 13 e 17</v>
          </cell>
          <cell r="E472" t="str">
            <v>MRC - 1</v>
          </cell>
          <cell r="F472">
            <v>1</v>
          </cell>
          <cell r="G472">
            <v>23.166666666666668</v>
          </cell>
          <cell r="H472">
            <v>67.333333333333329</v>
          </cell>
          <cell r="I472">
            <v>114.33333333333333</v>
          </cell>
          <cell r="J472">
            <v>175</v>
          </cell>
          <cell r="K472">
            <v>274.33333333333331</v>
          </cell>
          <cell r="L472">
            <v>378.66666666666663</v>
          </cell>
          <cell r="M472">
            <v>508</v>
          </cell>
          <cell r="N472">
            <v>595.66666666666663</v>
          </cell>
          <cell r="O472">
            <v>698.33333333333326</v>
          </cell>
          <cell r="P472">
            <v>826.33333333333326</v>
          </cell>
          <cell r="Q472">
            <v>1039</v>
          </cell>
          <cell r="R472">
            <v>1327</v>
          </cell>
          <cell r="S472">
            <v>1572.3333333333333</v>
          </cell>
          <cell r="T472">
            <v>1739.3333333333333</v>
          </cell>
          <cell r="U472">
            <v>1908.6666666666665</v>
          </cell>
          <cell r="V472">
            <v>2155.333333333333</v>
          </cell>
          <cell r="W472">
            <v>2323.6666666666665</v>
          </cell>
          <cell r="Y472">
            <v>0.58425177052340438</v>
          </cell>
          <cell r="AD472" t="str">
            <v>04, 13 e 17</v>
          </cell>
          <cell r="AE472" t="str">
            <v>MRC - 1</v>
          </cell>
          <cell r="AF472">
            <v>4.3035432506096689E-4</v>
          </cell>
          <cell r="AG472">
            <v>9.9698751972457332E-3</v>
          </cell>
          <cell r="AH472">
            <v>2.8977191220771768E-2</v>
          </cell>
          <cell r="AI472">
            <v>4.9203844498637211E-2</v>
          </cell>
          <cell r="AJ472">
            <v>7.5312006885669205E-2</v>
          </cell>
          <cell r="AK472">
            <v>0.11806053650839191</v>
          </cell>
          <cell r="AL472">
            <v>0.16296083775641945</v>
          </cell>
          <cell r="AM472">
            <v>0.21861999713097119</v>
          </cell>
          <cell r="AN472">
            <v>0.2563477262946493</v>
          </cell>
          <cell r="AO472">
            <v>0.30053077033424191</v>
          </cell>
          <cell r="AP472">
            <v>0.35561612394204567</v>
          </cell>
          <cell r="AQ472">
            <v>0.4471381437383446</v>
          </cell>
          <cell r="AR472">
            <v>0.5710801893559031</v>
          </cell>
          <cell r="AS472">
            <v>0.67666045043752698</v>
          </cell>
          <cell r="AT472">
            <v>0.7485296227227084</v>
          </cell>
          <cell r="AU472">
            <v>0.82140295509969874</v>
          </cell>
          <cell r="AV472">
            <v>0.92755702194807055</v>
          </cell>
          <cell r="AW472">
            <v>1</v>
          </cell>
          <cell r="AX472">
            <v>0.58425177052340438</v>
          </cell>
        </row>
        <row r="473">
          <cell r="D473" t="str">
            <v>04, 13 e 17</v>
          </cell>
          <cell r="E473" t="str">
            <v>MRC-  2</v>
          </cell>
          <cell r="F473">
            <v>1</v>
          </cell>
          <cell r="G473">
            <v>13</v>
          </cell>
          <cell r="H473">
            <v>60.833333333333336</v>
          </cell>
          <cell r="I473">
            <v>155.5</v>
          </cell>
          <cell r="J473">
            <v>266.16666666666663</v>
          </cell>
          <cell r="K473">
            <v>365.16666666666663</v>
          </cell>
          <cell r="L473">
            <v>490.16666666666663</v>
          </cell>
          <cell r="M473">
            <v>694.5</v>
          </cell>
          <cell r="N473">
            <v>797.16666666666663</v>
          </cell>
          <cell r="O473">
            <v>873.83333333333326</v>
          </cell>
          <cell r="P473">
            <v>956.83333333333326</v>
          </cell>
          <cell r="Q473">
            <v>1046.1666666666665</v>
          </cell>
          <cell r="R473">
            <v>1173.4999999999998</v>
          </cell>
          <cell r="S473">
            <v>1310.833333333333</v>
          </cell>
          <cell r="T473">
            <v>1397.1666666666663</v>
          </cell>
          <cell r="U473">
            <v>1474.1666666666663</v>
          </cell>
          <cell r="V473">
            <v>1570.4999999999995</v>
          </cell>
          <cell r="W473">
            <v>1653.4999999999995</v>
          </cell>
          <cell r="Y473">
            <v>0.4157482294765954</v>
          </cell>
          <cell r="AD473" t="str">
            <v>04, 13 e 17</v>
          </cell>
          <cell r="AE473" t="str">
            <v>MRC-  2</v>
          </cell>
          <cell r="AF473">
            <v>6.0477774417901434E-4</v>
          </cell>
          <cell r="AG473">
            <v>7.8621106743271864E-3</v>
          </cell>
          <cell r="AH473">
            <v>3.6790646104223376E-2</v>
          </cell>
          <cell r="AI473">
            <v>9.4042939219836724E-2</v>
          </cell>
          <cell r="AJ473">
            <v>0.16097167624231432</v>
          </cell>
          <cell r="AK473">
            <v>0.22084467291603674</v>
          </cell>
          <cell r="AL473">
            <v>0.29644189093841355</v>
          </cell>
          <cell r="AM473">
            <v>0.42001814333232546</v>
          </cell>
          <cell r="AN473">
            <v>0.4821086584013709</v>
          </cell>
          <cell r="AO473">
            <v>0.52847495212176199</v>
          </cell>
          <cell r="AP473">
            <v>0.57867150488862018</v>
          </cell>
          <cell r="AQ473">
            <v>0.63269831670194543</v>
          </cell>
          <cell r="AR473">
            <v>0.70970668279407323</v>
          </cell>
          <cell r="AS473">
            <v>0.79276282632799122</v>
          </cell>
          <cell r="AT473">
            <v>0.84497530490877948</v>
          </cell>
          <cell r="AU473">
            <v>0.89154319121056358</v>
          </cell>
          <cell r="AV473">
            <v>0.94980344723314203</v>
          </cell>
          <cell r="AW473">
            <v>1.0000000000000002</v>
          </cell>
          <cell r="AX473">
            <v>0.4157482294765954</v>
          </cell>
        </row>
        <row r="474">
          <cell r="E474" t="str">
            <v>MRC</v>
          </cell>
          <cell r="F474">
            <v>2</v>
          </cell>
          <cell r="G474">
            <v>36.166666666666671</v>
          </cell>
          <cell r="H474">
            <v>128.16666666666669</v>
          </cell>
          <cell r="I474">
            <v>269.83333333333337</v>
          </cell>
          <cell r="J474">
            <v>441.16666666666674</v>
          </cell>
          <cell r="K474">
            <v>639.5</v>
          </cell>
          <cell r="L474">
            <v>868.83333333333326</v>
          </cell>
          <cell r="M474">
            <v>1202.5</v>
          </cell>
          <cell r="N474">
            <v>1392.8333333333333</v>
          </cell>
          <cell r="O474">
            <v>1572.1666666666665</v>
          </cell>
          <cell r="P474">
            <v>1783.1666666666665</v>
          </cell>
          <cell r="Q474">
            <v>2085.1666666666665</v>
          </cell>
          <cell r="R474">
            <v>2500.5</v>
          </cell>
          <cell r="S474">
            <v>2883.1666666666665</v>
          </cell>
          <cell r="T474">
            <v>3136.5</v>
          </cell>
          <cell r="U474">
            <v>3382.8333333333335</v>
          </cell>
          <cell r="V474">
            <v>3725.8333333333335</v>
          </cell>
          <cell r="W474">
            <v>3977.166666666667</v>
          </cell>
          <cell r="Y474">
            <v>0.99999999999999978</v>
          </cell>
          <cell r="AE474" t="str">
            <v>MRC</v>
          </cell>
          <cell r="AF474">
            <v>5.0287055273854915E-4</v>
          </cell>
          <cell r="AG474">
            <v>9.0935758286887648E-3</v>
          </cell>
          <cell r="AH474">
            <v>3.222562125466203E-2</v>
          </cell>
          <cell r="AI474">
            <v>6.7845618740309255E-2</v>
          </cell>
          <cell r="AJ474">
            <v>0.11092486275824498</v>
          </cell>
          <cell r="AK474">
            <v>0.16079285923815109</v>
          </cell>
          <cell r="AL474">
            <v>0.21845534928550472</v>
          </cell>
          <cell r="AM474">
            <v>0.30235091983405271</v>
          </cell>
          <cell r="AN474">
            <v>0.35020743410300464</v>
          </cell>
          <cell r="AO474">
            <v>0.39529816033189458</v>
          </cell>
          <cell r="AP474">
            <v>0.44835100364581149</v>
          </cell>
          <cell r="AQ474">
            <v>0.52428445710933236</v>
          </cell>
          <cell r="AR474">
            <v>0.6287139085613711</v>
          </cell>
          <cell r="AS474">
            <v>0.72492980765201354</v>
          </cell>
          <cell r="AT474">
            <v>0.78862674433222979</v>
          </cell>
          <cell r="AU474">
            <v>0.85056363407786106</v>
          </cell>
          <cell r="AV474">
            <v>0.9368059338725222</v>
          </cell>
          <cell r="AW474">
            <v>0.99999999999999989</v>
          </cell>
          <cell r="AX474">
            <v>0.99999999999999978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AF475" t="e">
            <v>#DIV/0!</v>
          </cell>
          <cell r="AG475" t="e">
            <v>#DIV/0!</v>
          </cell>
          <cell r="AH475" t="e">
            <v>#DIV/0!</v>
          </cell>
          <cell r="AI475" t="e">
            <v>#DIV/0!</v>
          </cell>
          <cell r="AJ475" t="e">
            <v>#DIV/0!</v>
          </cell>
          <cell r="AK475" t="e">
            <v>#DIV/0!</v>
          </cell>
          <cell r="AL475" t="e">
            <v>#DIV/0!</v>
          </cell>
          <cell r="AM475" t="e">
            <v>#DIV/0!</v>
          </cell>
          <cell r="AN475" t="e">
            <v>#DIV/0!</v>
          </cell>
          <cell r="AO475" t="e">
            <v>#DIV/0!</v>
          </cell>
          <cell r="AP475" t="e">
            <v>#DIV/0!</v>
          </cell>
          <cell r="AQ475" t="e">
            <v>#DIV/0!</v>
          </cell>
          <cell r="AR475" t="e">
            <v>#DIV/0!</v>
          </cell>
          <cell r="AS475" t="e">
            <v>#DIV/0!</v>
          </cell>
          <cell r="AT475" t="e">
            <v>#DIV/0!</v>
          </cell>
          <cell r="AU475" t="e">
            <v>#DIV/0!</v>
          </cell>
          <cell r="AV475" t="e">
            <v>#DIV/0!</v>
          </cell>
          <cell r="AW475" t="e">
            <v>#DIV/0!</v>
          </cell>
          <cell r="AX475">
            <v>0</v>
          </cell>
        </row>
        <row r="476">
          <cell r="D476" t="str">
            <v>06, 14, 21, 24 e 27</v>
          </cell>
          <cell r="E476" t="str">
            <v>SCR -1</v>
          </cell>
          <cell r="F476">
            <v>1</v>
          </cell>
          <cell r="G476">
            <v>38.700000000000003</v>
          </cell>
          <cell r="H476">
            <v>97.1</v>
          </cell>
          <cell r="I476">
            <v>146.5</v>
          </cell>
          <cell r="J476">
            <v>211.89999999999998</v>
          </cell>
          <cell r="K476">
            <v>281.29999999999995</v>
          </cell>
          <cell r="L476">
            <v>402.49999999999994</v>
          </cell>
          <cell r="M476">
            <v>541.9</v>
          </cell>
          <cell r="N476">
            <v>637.9</v>
          </cell>
          <cell r="O476">
            <v>745.1</v>
          </cell>
          <cell r="P476">
            <v>875.3</v>
          </cell>
          <cell r="Q476">
            <v>981.9</v>
          </cell>
          <cell r="R476">
            <v>1161.7</v>
          </cell>
          <cell r="S476">
            <v>1355.9</v>
          </cell>
          <cell r="T476">
            <v>1357.9</v>
          </cell>
          <cell r="U476">
            <v>1357.9</v>
          </cell>
          <cell r="V476">
            <v>1357.9</v>
          </cell>
          <cell r="W476">
            <v>1357.9</v>
          </cell>
          <cell r="Y476">
            <v>0.19421599897020753</v>
          </cell>
          <cell r="AD476" t="str">
            <v>06, 14, 21, 24 e 27</v>
          </cell>
          <cell r="AE476" t="str">
            <v>SCR -1</v>
          </cell>
          <cell r="AF476">
            <v>7.364312541424257E-4</v>
          </cell>
          <cell r="AG476">
            <v>2.8499889535311879E-2</v>
          </cell>
          <cell r="AH476">
            <v>7.1507474777229546E-2</v>
          </cell>
          <cell r="AI476">
            <v>0.10788717873186537</v>
          </cell>
          <cell r="AJ476">
            <v>0.15604978275278</v>
          </cell>
          <cell r="AK476">
            <v>0.20715811179026433</v>
          </cell>
          <cell r="AL476">
            <v>0.29641357979232635</v>
          </cell>
          <cell r="AM476">
            <v>0.39907209661978049</v>
          </cell>
          <cell r="AN476">
            <v>0.46976949701745335</v>
          </cell>
          <cell r="AO476">
            <v>0.5487149274615214</v>
          </cell>
          <cell r="AP476">
            <v>0.64459827675086523</v>
          </cell>
          <cell r="AQ476">
            <v>0.72310184844244785</v>
          </cell>
          <cell r="AR476">
            <v>0.85551218793725603</v>
          </cell>
          <cell r="AS476">
            <v>0.99852713749171507</v>
          </cell>
          <cell r="AT476">
            <v>0.99999999999999989</v>
          </cell>
          <cell r="AU476">
            <v>0.99999999999999989</v>
          </cell>
          <cell r="AV476">
            <v>0.99999999999999989</v>
          </cell>
          <cell r="AW476">
            <v>0.99999999999999989</v>
          </cell>
          <cell r="AX476">
            <v>0.19421599897020753</v>
          </cell>
        </row>
        <row r="477">
          <cell r="D477" t="str">
            <v>06, 14, 21, 24 e 27</v>
          </cell>
          <cell r="E477" t="str">
            <v>SCR -2</v>
          </cell>
          <cell r="F477">
            <v>8.1999999999999993</v>
          </cell>
          <cell r="G477">
            <v>66.400000000000006</v>
          </cell>
          <cell r="H477">
            <v>188.2</v>
          </cell>
          <cell r="I477">
            <v>353.2</v>
          </cell>
          <cell r="J477">
            <v>474.8</v>
          </cell>
          <cell r="K477">
            <v>593</v>
          </cell>
          <cell r="L477">
            <v>742.6</v>
          </cell>
          <cell r="M477">
            <v>958.4</v>
          </cell>
          <cell r="N477">
            <v>1125.2</v>
          </cell>
          <cell r="O477">
            <v>1312.6</v>
          </cell>
          <cell r="P477">
            <v>1590.1999999999998</v>
          </cell>
          <cell r="Q477">
            <v>2094.3999999999996</v>
          </cell>
          <cell r="R477">
            <v>2967.9999999999995</v>
          </cell>
          <cell r="S477">
            <v>3808.9999999999995</v>
          </cell>
          <cell r="T477">
            <v>4477.7999999999993</v>
          </cell>
          <cell r="U477">
            <v>4920.9999999999991</v>
          </cell>
          <cell r="V477">
            <v>5327.7999999999993</v>
          </cell>
          <cell r="W477">
            <v>5633.7999999999993</v>
          </cell>
          <cell r="Y477">
            <v>0.80578400102979231</v>
          </cell>
          <cell r="AD477" t="str">
            <v>06, 14, 21, 24 e 27</v>
          </cell>
          <cell r="AE477" t="str">
            <v>SCR -2</v>
          </cell>
          <cell r="AF477">
            <v>1.4555007277503639E-3</v>
          </cell>
          <cell r="AG477">
            <v>1.1786005893002948E-2</v>
          </cell>
          <cell r="AH477">
            <v>3.3405516702758348E-2</v>
          </cell>
          <cell r="AI477">
            <v>6.2693031346515674E-2</v>
          </cell>
          <cell r="AJ477">
            <v>8.427704213852108E-2</v>
          </cell>
          <cell r="AK477">
            <v>0.10525755262877633</v>
          </cell>
          <cell r="AL477">
            <v>0.13181156590578297</v>
          </cell>
          <cell r="AM477">
            <v>0.17011608505804254</v>
          </cell>
          <cell r="AN477">
            <v>0.19972309986154996</v>
          </cell>
          <cell r="AO477">
            <v>0.23298661649330826</v>
          </cell>
          <cell r="AP477">
            <v>0.28226064113032057</v>
          </cell>
          <cell r="AQ477">
            <v>0.37175618587809295</v>
          </cell>
          <cell r="AR477">
            <v>0.52682026341013177</v>
          </cell>
          <cell r="AS477">
            <v>0.6760978380489191</v>
          </cell>
          <cell r="AT477">
            <v>0.79480989740494878</v>
          </cell>
          <cell r="AU477">
            <v>0.87347793673896845</v>
          </cell>
          <cell r="AV477">
            <v>0.94568497284248654</v>
          </cell>
          <cell r="AW477">
            <v>1.0000000000000002</v>
          </cell>
          <cell r="AX477">
            <v>0.80578400102979231</v>
          </cell>
        </row>
        <row r="478">
          <cell r="E478" t="str">
            <v>SCR</v>
          </cell>
          <cell r="F478">
            <v>9.1999999999999993</v>
          </cell>
          <cell r="G478">
            <v>105.1</v>
          </cell>
          <cell r="H478">
            <v>285.29999999999995</v>
          </cell>
          <cell r="I478">
            <v>499.69999999999993</v>
          </cell>
          <cell r="J478">
            <v>686.69999999999993</v>
          </cell>
          <cell r="K478">
            <v>874.3</v>
          </cell>
          <cell r="L478">
            <v>1145.0999999999999</v>
          </cell>
          <cell r="M478">
            <v>1500.3</v>
          </cell>
          <cell r="N478">
            <v>1763.1</v>
          </cell>
          <cell r="O478">
            <v>2057.6999999999998</v>
          </cell>
          <cell r="P478">
            <v>2465.5</v>
          </cell>
          <cell r="Q478">
            <v>3076.3</v>
          </cell>
          <cell r="R478">
            <v>4129.7000000000007</v>
          </cell>
          <cell r="S478">
            <v>5164.9000000000005</v>
          </cell>
          <cell r="T478">
            <v>5835.7000000000007</v>
          </cell>
          <cell r="U478">
            <v>6278.9000000000005</v>
          </cell>
          <cell r="V478">
            <v>6685.7000000000007</v>
          </cell>
          <cell r="W478">
            <v>6991.7000000000007</v>
          </cell>
          <cell r="Y478">
            <v>0.99999999999999978</v>
          </cell>
          <cell r="AE478" t="str">
            <v>SCR</v>
          </cell>
          <cell r="AF478">
            <v>1.3158459316046167E-3</v>
          </cell>
          <cell r="AG478">
            <v>1.5032109501265784E-2</v>
          </cell>
          <cell r="AH478">
            <v>4.0805526552912731E-2</v>
          </cell>
          <cell r="AI478">
            <v>7.1470457828568146E-2</v>
          </cell>
          <cell r="AJ478">
            <v>9.8216456655748935E-2</v>
          </cell>
          <cell r="AK478">
            <v>0.12504827152194742</v>
          </cell>
          <cell r="AL478">
            <v>0.16377991046526591</v>
          </cell>
          <cell r="AM478">
            <v>0.2145830055637398</v>
          </cell>
          <cell r="AN478">
            <v>0.25217043065348904</v>
          </cell>
          <cell r="AO478">
            <v>0.294306105811176</v>
          </cell>
          <cell r="AP478">
            <v>0.3526324069968676</v>
          </cell>
          <cell r="AQ478">
            <v>0.43999313471687845</v>
          </cell>
          <cell r="AR478">
            <v>0.59065749388560707</v>
          </cell>
          <cell r="AS478">
            <v>0.73871876653746571</v>
          </cell>
          <cell r="AT478">
            <v>0.83466109815924583</v>
          </cell>
          <cell r="AU478">
            <v>0.89805054564698128</v>
          </cell>
          <cell r="AV478">
            <v>0.95623382010097668</v>
          </cell>
          <cell r="AW478">
            <v>0.99999999999999978</v>
          </cell>
          <cell r="AX478">
            <v>0.99999999999999978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side-Downside"/>
      <sheetName val="EBITDA Waterfall"/>
      <sheetName val="Apoio"/>
      <sheetName val="Metas PLR"/>
      <sheetName val="RESUMO"/>
      <sheetName val="Resumo - Por Categoria"/>
      <sheetName val="DRE"/>
      <sheetName val="Balanço"/>
      <sheetName val="Fluxo Caixa"/>
      <sheetName val="Com-Proj 2011"/>
      <sheetName val="Manaus-Proj 2011"/>
      <sheetName val="Adm-Proj 2011"/>
      <sheetName val="AST-Proj 2011"/>
      <sheetName val="RB (FCT) (2010 &amp; 2011)"/>
      <sheetName val="Mix de Produtos-Proj"/>
      <sheetName val="Cobertura &amp; Recebimento"/>
      <sheetName val="Premissas Macro"/>
      <sheetName val="Capital Giro"/>
      <sheetName val="Desp. e Rec. Financeiras"/>
      <sheetName val="D &amp; A"/>
      <sheetName val="IR e CSLL"/>
      <sheetName val="Provisão PLR"/>
      <sheetName val="Investimentos"/>
      <sheetName val="Fretes"/>
      <sheetName val="Headcount 2011"/>
      <sheetName val="Embarques TP"/>
      <sheetName val="Calendário PA TP"/>
      <sheetName val="Publicidade"/>
      <sheetName val="Aluguel"/>
      <sheetName val="Novos Imóveis"/>
      <sheetName val="Comissões e Prêmios"/>
      <sheetName val="China"/>
      <sheetName val="BAN"/>
      <sheetName val="BEL"/>
      <sheetName val="BHZ"/>
      <sheetName val="BSB"/>
      <sheetName val="CTB"/>
      <sheetName val="CTO"/>
      <sheetName val="FOR"/>
      <sheetName val="MAG"/>
      <sheetName val="POA"/>
      <sheetName val="RIO"/>
      <sheetName val="REC"/>
      <sheetName val="SVD"/>
      <sheetName val="CONSOLIDADO"/>
      <sheetName val="Estudos da Cota"/>
      <sheetName val="Definição da Cota"/>
      <sheetName val="Graf Sazonalidade"/>
      <sheetName val="Cotas Eu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O20">
            <v>1</v>
          </cell>
        </row>
        <row r="23">
          <cell r="Q23">
            <v>0.05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IndQtd"/>
      <sheetName val="RecUni"/>
      <sheetName val="DetDemoRes"/>
      <sheetName val="DetDemoRes (2)"/>
      <sheetName val="Demanda"/>
      <sheetName val="PlanInv"/>
      <sheetName val="PlaFin"/>
      <sheetName val="FluxCxa"/>
      <sheetName val="BalPat"/>
      <sheetName val="RecHum"/>
      <sheetName val="Bvr"/>
      <sheetName val="sispecabr99"/>
      <sheetName val="MêsBase"/>
      <sheetName val="#REF"/>
      <sheetName val="dHora"/>
      <sheetName val="Premissas Macro"/>
      <sheetName val="RESUMO"/>
      <sheetName val="Principal"/>
      <sheetName val="BadeR99_NBA"/>
      <sheetName val="Controle De ASO's"/>
      <sheetName val="Variaveis"/>
      <sheetName val="Previsão de Vagões"/>
      <sheetName val="Espera"/>
      <sheetName val="Saldos"/>
      <sheetName val="Gráficos"/>
      <sheetName val="Navios"/>
      <sheetName val="Armazéns"/>
      <sheetName val="Categorias"/>
      <sheetName val="Check List- Gerrot"/>
      <sheetName val="Quadro Funcional"/>
      <sheetName val="Anexo X - ENSINO"/>
      <sheetName val="Dados"/>
      <sheetName val="CLAS"/>
      <sheetName val="Step2_Correlation"/>
      <sheetName val="Step2_Histogram"/>
      <sheetName val="Step_0_Team_CALENDAR"/>
      <sheetName val="Lists"/>
      <sheetName val="Tabela1"/>
      <sheetName val="Pacotes"/>
      <sheetName val="REB MX - TIPO"/>
      <sheetName val="DemoRes_(2)"/>
      <sheetName val="RecLiqServ_(2)"/>
      <sheetName val="DetDemoRes_(2)"/>
      <sheetName val="Controle_De_ASO's"/>
      <sheetName val="Previsão_de_Vagões"/>
      <sheetName val="Check_List-_Gerrot"/>
      <sheetName val="PORTOS"/>
      <sheetName val="AMI"/>
      <sheetName val="Check List"/>
      <sheetName val="Plan1"/>
      <sheetName val="récapprobable98"/>
      <sheetName val="ComentariosCusteio"/>
      <sheetName val="Disp 2005 FCA"/>
      <sheetName val="PERGUNTAS"/>
      <sheetName val="Check Farol"/>
      <sheetName val="Grupo x Justif"/>
      <sheetName val="EAIGESEN"/>
      <sheetName val="JANEIRO98"/>
      <sheetName val="DCF"/>
      <sheetName val="Gerr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A3">
            <v>36161</v>
          </cell>
          <cell r="B3">
            <v>36192</v>
          </cell>
          <cell r="C3">
            <v>36220</v>
          </cell>
          <cell r="D3">
            <v>36251</v>
          </cell>
          <cell r="E3">
            <v>36281</v>
          </cell>
          <cell r="F3">
            <v>36312</v>
          </cell>
          <cell r="G3">
            <v>36342</v>
          </cell>
          <cell r="H3">
            <v>36373</v>
          </cell>
          <cell r="I3">
            <v>36404</v>
          </cell>
          <cell r="J3">
            <v>36434</v>
          </cell>
          <cell r="K3">
            <v>36465</v>
          </cell>
          <cell r="L3">
            <v>36495</v>
          </cell>
        </row>
        <row r="4">
          <cell r="A4">
            <v>1</v>
          </cell>
          <cell r="B4">
            <v>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>
            <v>1</v>
          </cell>
          <cell r="O4">
            <v>1</v>
          </cell>
          <cell r="P4">
            <v>0</v>
          </cell>
        </row>
        <row r="5">
          <cell r="A5">
            <v>0</v>
          </cell>
          <cell r="B5">
            <v>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N5">
            <v>0</v>
          </cell>
          <cell r="O5">
            <v>1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N6">
            <v>0</v>
          </cell>
          <cell r="O6">
            <v>0</v>
          </cell>
          <cell r="P6">
            <v>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3"/>
      <sheetName val="Resumo Vendas"/>
      <sheetName val="RESUMO"/>
      <sheetName val="Custo Cap Giro"/>
      <sheetName val="DRE"/>
      <sheetName val="DRE (Euro)"/>
      <sheetName val="Balanço"/>
      <sheetName val="Fluxo Caixa"/>
      <sheetName val="Capital Giro"/>
      <sheetName val="Desp. e Rec. Financeiras"/>
      <sheetName val="D &amp; A"/>
      <sheetName val="IR e CSLL"/>
      <sheetName val="Provisão PLR"/>
      <sheetName val="Fluxo Proj vendas"/>
      <sheetName val="Plan5"/>
      <sheetName val="Share"/>
      <sheetName val="Vendas Relógios"/>
      <sheetName val="Premissas Vendas Relógios"/>
      <sheetName val="EUR"/>
      <sheetName val="CMV Relógios"/>
      <sheetName val="Premissas Macro"/>
      <sheetName val="Fretes"/>
      <sheetName val="Headcount"/>
      <sheetName val="Comercial"/>
      <sheetName val="Administrativo"/>
      <sheetName val="Manaus"/>
      <sheetName val="Assist. Técnica"/>
      <sheetName val="Investimentos"/>
      <sheetName val="Metas PLR"/>
      <sheetName val="BAN"/>
      <sheetName val="BEL"/>
      <sheetName val="CTB"/>
      <sheetName val="CTO"/>
      <sheetName val="MAG"/>
      <sheetName val="POA"/>
      <sheetName val="REC"/>
      <sheetName val="RIO"/>
      <sheetName val="SVD"/>
      <sheetName val="BSB"/>
      <sheetName val="Total Technos"/>
      <sheetName val="EURO"/>
    </sheetNames>
    <sheetDataSet>
      <sheetData sheetId="0" refreshError="1"/>
      <sheetData sheetId="1" refreshError="1"/>
      <sheetData sheetId="2" refreshError="1">
        <row r="1">
          <cell r="K1">
            <v>1</v>
          </cell>
          <cell r="Z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P4">
            <v>4.7999999999999996E-3</v>
          </cell>
        </row>
        <row r="5">
          <cell r="AA5">
            <v>4.353599328326907E-2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IndQtd"/>
      <sheetName val="RecUni"/>
      <sheetName val="DetDemoRes"/>
      <sheetName val="DetDemoRes (2)"/>
      <sheetName val="Demanda"/>
      <sheetName val="PlanInv"/>
      <sheetName val="PlaFin"/>
      <sheetName val="FluxCxa"/>
      <sheetName val="BalPat"/>
      <sheetName val="RecHum"/>
      <sheetName val="Bvr"/>
      <sheetName val="sispecabr99"/>
      <sheetName val="MêsBase"/>
      <sheetName val="#REF"/>
      <sheetName val="Premissas Macro"/>
      <sheetName val="RESUMO"/>
      <sheetName val="Principal"/>
      <sheetName val="BadeR99_NBA"/>
      <sheetName val="Veic Ind-Marcosa"/>
      <sheetName val="Pareto Dispersões por Produto"/>
      <sheetName val="Pareto Dispersões por Área"/>
      <sheetName val="Extratif Dispersões por Área"/>
      <sheetName val="Plan1"/>
      <sheetName val="DemoRes_(2)"/>
      <sheetName val="RecLiqServ_(2)"/>
      <sheetName val="DetDemoRes_(2)"/>
      <sheetName val="Veic_Ind-Marcosa"/>
      <sheetName val="DemoRes_(2)1"/>
      <sheetName val="RecLiqServ_(2)1"/>
      <sheetName val="DetDemoRes_(2)1"/>
      <sheetName val="Veic_Ind-Marcosa1"/>
      <sheetName val="N52"/>
      <sheetName val="Logica di Appuntamento"/>
      <sheetName val="PREMISSAS"/>
      <sheetName val="DIFL"/>
      <sheetName val="DIFN"/>
      <sheetName val="DIFS"/>
      <sheetName val="DIPE"/>
      <sheetName val="FGC"/>
      <sheetName val="Ligas"/>
      <sheetName val="Mn"/>
      <sheetName val="Pareto_Dispersões_por_Produto"/>
      <sheetName val="Pareto_Dispersões_por_Área"/>
      <sheetName val="Extratif_Dispersões_por_Área"/>
      <sheetName val="DemoRes_(2)3"/>
      <sheetName val="RecLiqServ_(2)3"/>
      <sheetName val="DetDemoRes_(2)3"/>
      <sheetName val="Veic_Ind-Marcosa3"/>
      <sheetName val="Pareto_Dispersões_por_Produto3"/>
      <sheetName val="Pareto_Dispersões_por_Área3"/>
      <sheetName val="Extratif_Dispersões_por_Área3"/>
      <sheetName val="Pareto_Dispersões_por_Produto1"/>
      <sheetName val="Pareto_Dispersões_por_Área1"/>
      <sheetName val="Extratif_Dispersões_por_Área1"/>
      <sheetName val="DemoRes_(2)2"/>
      <sheetName val="RecLiqServ_(2)2"/>
      <sheetName val="DetDemoRes_(2)2"/>
      <sheetName val="Veic_Ind-Marcosa2"/>
      <sheetName val="Pareto_Dispersões_por_Produto2"/>
      <sheetName val="Pareto_Dispersões_por_Área2"/>
      <sheetName val="Extratif_Dispersões_por_Área2"/>
      <sheetName val="Sispec"/>
      <sheetName val="Sispec99"/>
      <sheetName val="SispecPSAP"/>
      <sheetName val="Tabelas"/>
      <sheetName val="BadeR99_NBA.xls"/>
      <sheetName val="BANCO DE DADOS_ESTRUTURA"/>
      <sheetName val="REB MX - TIPO"/>
      <sheetName val="Variaveis"/>
      <sheetName val="Ciclo Vagão"/>
      <sheetName val="DADOS"/>
      <sheetName val="Previsão de Vagões"/>
      <sheetName val="Espera"/>
      <sheetName val="Saldos"/>
      <sheetName val="Gráficos"/>
      <sheetName val="Armazéns"/>
      <sheetName val="ComentariosCusteio"/>
      <sheetName val="Vagões ECM"/>
      <sheetName val="Decretos_PIS-COFINS"/>
      <sheetName val="Check List- Gerr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A3">
            <v>36161</v>
          </cell>
          <cell r="B3">
            <v>36192</v>
          </cell>
          <cell r="C3">
            <v>36220</v>
          </cell>
          <cell r="D3">
            <v>36251</v>
          </cell>
          <cell r="E3">
            <v>36281</v>
          </cell>
          <cell r="F3">
            <v>36312</v>
          </cell>
          <cell r="G3">
            <v>36342</v>
          </cell>
          <cell r="H3">
            <v>36373</v>
          </cell>
          <cell r="I3">
            <v>36404</v>
          </cell>
          <cell r="J3">
            <v>36434</v>
          </cell>
          <cell r="K3">
            <v>36465</v>
          </cell>
          <cell r="L3">
            <v>36495</v>
          </cell>
        </row>
        <row r="4">
          <cell r="A4">
            <v>1</v>
          </cell>
          <cell r="B4">
            <v>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>
            <v>1</v>
          </cell>
          <cell r="O4">
            <v>1</v>
          </cell>
          <cell r="P4">
            <v>0</v>
          </cell>
        </row>
        <row r="5">
          <cell r="A5">
            <v>0</v>
          </cell>
          <cell r="B5">
            <v>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N5">
            <v>0</v>
          </cell>
          <cell r="O5">
            <v>1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N6">
            <v>0</v>
          </cell>
          <cell r="O6">
            <v>0</v>
          </cell>
          <cell r="P6">
            <v>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  <sheetName val="dHora"/>
      <sheetName val="MID"/>
      <sheetName val="mapa"/>
      <sheetName val="RATF0104"/>
      <sheetName val="MêsBase"/>
    </sheetNames>
    <sheetDataSet>
      <sheetData sheetId="0">
        <row r="24">
          <cell r="E24" t="str">
            <v>Abril</v>
          </cell>
        </row>
        <row r="25">
          <cell r="E25" t="str">
            <v>Agosto</v>
          </cell>
        </row>
        <row r="26">
          <cell r="E26" t="str">
            <v>Dezembro</v>
          </cell>
        </row>
        <row r="27">
          <cell r="E27" t="str">
            <v>Fevereiro</v>
          </cell>
          <cell r="F27">
            <v>0.88066900000000004</v>
          </cell>
        </row>
        <row r="28">
          <cell r="E28" t="str">
            <v>Janeiro</v>
          </cell>
          <cell r="F28">
            <v>0.88809899999999997</v>
          </cell>
        </row>
        <row r="29">
          <cell r="E29" t="str">
            <v>Julho</v>
          </cell>
        </row>
        <row r="30">
          <cell r="E30" t="str">
            <v>Junho</v>
          </cell>
        </row>
        <row r="31">
          <cell r="E31" t="str">
            <v>Maio</v>
          </cell>
        </row>
        <row r="32">
          <cell r="E32" t="str">
            <v>Março</v>
          </cell>
          <cell r="F32">
            <v>0.85836900000000005</v>
          </cell>
        </row>
        <row r="33">
          <cell r="E33" t="str">
            <v>Novembro</v>
          </cell>
        </row>
        <row r="34">
          <cell r="E34" t="str">
            <v>Outubro</v>
          </cell>
        </row>
        <row r="35">
          <cell r="E35" t="str">
            <v>Setembro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"/>
      <sheetName val="FCCF2001TV-09-15"/>
      <sheetName val="RESUMO FLOW 12-05"/>
      <sheetName val="RESUMO FLOW 01-23"/>
      <sheetName val="RESUMO FLOW 03-04"/>
      <sheetName val="RESUMO FLOW03-04Rev"/>
      <sheetName val="Sheet1"/>
      <sheetName val="resumo total mês"/>
      <sheetName val="RESUMO FLOW"/>
      <sheetName val="FLOW2001TV"/>
      <sheetName val="ORÇ VERAO 30&quot; - CPP T&amp;A"/>
      <sheetName val="FLOW PCA VERAO 30&quot; - T&amp;A"/>
      <sheetName val="ORÇ MAINLINE 30&quot; - CPP T&amp;A"/>
      <sheetName val="FLOW PCA MAINLINE 30&quot;  - T&amp;A"/>
      <sheetName val="ORÇ JUNINAS NE 30&quot; - T &amp; A"/>
      <sheetName val="FLOW PCA JUNINAS NE - ALL"/>
      <sheetName val="ORÇ NATAL 30&quot; - ALL"/>
      <sheetName val="FLOW PCA NATAL - ALL"/>
      <sheetName val="ORÇ AXÉ-NE 45&quot;+ 30&quot;+15&quot; T&amp;A"/>
      <sheetName val="FLOWAXÉ-NE 45&quot;- T&amp;A"/>
      <sheetName val="FLOW AXÉ-NE 30&quot;- T&amp;A"/>
      <sheetName val="FLOW AXÉ-NE  15&quot; T&amp;A"/>
      <sheetName val="ORÇ OBM 30&quot; CCL + FANTA"/>
      <sheetName val="FLOW OBM 30&quot; - CCL"/>
      <sheetName val="FLOW OBM 30&quot; - FANTA"/>
      <sheetName val="CPP - BASE FLOW"/>
      <sheetName val="PRIORITIES-ACTIVITIES"/>
      <sheetName val="1% médio para CDI ALL"/>
      <sheetName val="1% médio para CDI MOMS"/>
      <sheetName val="1% médio para CDI TEENS"/>
      <sheetName val="FLOW2001RD"/>
      <sheetName val="ORÇ TEASER VERAO 10&quot; - CPP T&amp;A"/>
      <sheetName val="FLOWPCA TEASER VERAO 10&quot;- T&amp;A"/>
      <sheetName val="ORÇ FOOTBALL 30&quot; - CPPALL"/>
      <sheetName val="FLOW PCA FOOTBALL - ALL"/>
      <sheetName val="ORÇ AMERICAN CUP 30&quot; - CPPALL"/>
      <sheetName val="FLOW PCA AMERICAN CUP - ALL"/>
      <sheetName val="ORÇ COMMEMORATIVE 30&quot; - MOMS"/>
      <sheetName val="FLOW PCA COMMEMORATIVE - MOMS"/>
      <sheetName val="ORÇPROMO RJ&amp;SP1 30&quot;+15&quot; TEENS"/>
      <sheetName val="FLOW PROMO RJ &amp; SP1 30&quot; TEENS"/>
      <sheetName val="FLOW PROMO RJ &amp; SP1 15&quot; TEENS"/>
      <sheetName val="ORÇ PROMO FUTEBOL 30&quot;+15&quot; T&amp;A"/>
      <sheetName val="FLOW PROMO FUTEBOL 30&quot; T&amp;A"/>
      <sheetName val="FLOW PROMO FUTEBOL 15&quot; T&amp;A"/>
      <sheetName val="Flow 2007"/>
      <sheetName val="RESUMO_FLOW_12-05"/>
      <sheetName val="RESUMO_FLOW_01-23"/>
      <sheetName val="RESUMO_FLOW_03-04"/>
      <sheetName val="RESUMO_FLOW03-04Rev"/>
      <sheetName val="resumo_total_mês"/>
      <sheetName val="RESUMO_FLOW"/>
      <sheetName val="ORÇ_VERAO_30&quot;_-_CPP_T&amp;A"/>
      <sheetName val="FLOW_PCA_VERAO_30&quot;_-_T&amp;A"/>
      <sheetName val="ORÇ_MAINLINE_30&quot;_-_CPP_T&amp;A"/>
      <sheetName val="FLOW_PCA_MAINLINE_30&quot;__-_T&amp;A"/>
      <sheetName val="ORÇ_JUNINAS_NE_30&quot;_-_T_&amp;_A"/>
      <sheetName val="FLOW_PCA_JUNINAS_NE_-_ALL"/>
      <sheetName val="ORÇ_NATAL_30&quot;_-_ALL"/>
      <sheetName val="FLOW_PCA_NATAL_-_ALL"/>
      <sheetName val="ORÇ_AXÉ-NE_45&quot;+_30&quot;+15&quot;_T&amp;A"/>
      <sheetName val="FLOWAXÉ-NE_45&quot;-_T&amp;A"/>
      <sheetName val="FLOW_AXÉ-NE_30&quot;-_T&amp;A"/>
      <sheetName val="FLOW_AXÉ-NE__15&quot;_T&amp;A"/>
      <sheetName val="ORÇ_OBM_30&quot;_CCL_+_FANTA"/>
      <sheetName val="FLOW_OBM_30&quot;_-_CCL"/>
      <sheetName val="FLOW_OBM_30&quot;_-_FANTA"/>
      <sheetName val="CPP_-_BASE_FLOW"/>
      <sheetName val="1%_médio_para_CDI_ALL"/>
      <sheetName val="1%_médio_para_CDI_MOMS"/>
      <sheetName val="1%_médio_para_CDI_TEENS"/>
      <sheetName val="ORÇ_TEASER_VERAO_10&quot;_-_CPP_T&amp;A"/>
      <sheetName val="FLOWPCA_TEASER_VERAO_10&quot;-_T&amp;A"/>
      <sheetName val="ORÇ_FOOTBALL_30&quot;_-_CPPALL"/>
      <sheetName val="FLOW_PCA_FOOTBALL_-_ALL"/>
      <sheetName val="ORÇ_AMERICAN_CUP_30&quot;_-_CPPALL"/>
      <sheetName val="FLOW_PCA_AMERICAN_CUP_-_ALL"/>
      <sheetName val="ORÇ_COMMEMORATIVE_30&quot;_-_MOMS"/>
      <sheetName val="FLOW_PCA_COMMEMORATIVE_-_MOMS"/>
      <sheetName val="ORÇPROMO_RJ&amp;SP1_30&quot;+15&quot;_TEENS"/>
      <sheetName val="FLOW_PROMO_RJ_&amp;_SP1_30&quot;_TEENS"/>
      <sheetName val="FLOW_PROMO_RJ_&amp;_SP1_15&quot;_TEENS"/>
      <sheetName val="ORÇ_PROMO_FUTEBOL_30&quot;+15&quot;_T&amp;A"/>
      <sheetName val="FLOW_PROMO_FUTEBOL_30&quot;_T&amp;A"/>
      <sheetName val="FLOW_PROMO_FUTEBOL_15&quot;_T&amp;A"/>
      <sheetName val="Internet Out"/>
      <sheetName val="Internet Nov"/>
      <sheetName val="Tabe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ORD REL CLIENTE"/>
      <sheetName val="GER FATURAMENTO"/>
      <sheetName val="ANAL RECEITA"/>
      <sheetName val="GER CLIENTES CONSUMIDORES"/>
      <sheetName val="COORD VENDAS VAREJO"/>
      <sheetName val="SOHO"/>
      <sheetName val="COORD ADM DE ACESSO"/>
      <sheetName val="GER REDE DE ACESSO"/>
      <sheetName val="COORD REDE DE ACESSO"/>
      <sheetName val="COO REDE DE ACESSO INTERIOR"/>
      <sheetName val="GER TUP´S"/>
      <sheetName val="VENDAS TUP´S"/>
      <sheetName val="OPERAÇÃO"/>
      <sheetName val="EXTRA  VENDAS TUP´S"/>
      <sheetName val="COORD OPERAÇÃO"/>
      <sheetName val="OBS"/>
      <sheetName val="Check List- Gerrot"/>
      <sheetName val="VENDAS&quot;TUP´S"/>
      <sheetName val="OPERAÇÃM"/>
      <sheetName val="EXTRC  VENDAS&quot;TUP´S"/>
      <sheetName val="COORD ORERAÇÃO"/>
      <sheetName val="Validações"/>
      <sheetName val="Cronograma"/>
      <sheetName val="DIR MERCADO CONSUMIDOR"/>
      <sheetName val="GDP"/>
      <sheetName val="MêsBase"/>
      <sheetName val="Variáveis"/>
      <sheetName val="GLOPER_30abril"/>
      <sheetName val="Cashflow"/>
      <sheetName val="#REF"/>
      <sheetName val="Just Nat 57 B"/>
      <sheetName val="Dados"/>
      <sheetName val="OK Premissas Nat 56"/>
      <sheetName val="Menu"/>
      <sheetName val="P_Gerencias"/>
      <sheetName val="P_SiglasGerencias"/>
      <sheetName val="Justif Nat 51"/>
      <sheetName val="OK Justif Nat 58 "/>
      <sheetName val="JUST NAT 52"/>
    </sheetNames>
    <sheetDataSet>
      <sheetData sheetId="0" refreshError="1">
        <row r="2">
          <cell r="C2" t="str">
            <v>ALVARO PEREIRA DA COSTA</v>
          </cell>
        </row>
        <row r="3">
          <cell r="C3" t="str">
            <v>CESAR AUGUSTO XAVIER MOREIRA</v>
          </cell>
        </row>
        <row r="4">
          <cell r="C4" t="str">
            <v>CICERO CRISPIM MARQUES FEITOSA</v>
          </cell>
        </row>
        <row r="5">
          <cell r="C5" t="str">
            <v>ERIVALDO VIDAL JUNIOR</v>
          </cell>
        </row>
        <row r="6">
          <cell r="C6" t="str">
            <v>MARTONIO DE OLIVEIRA RODRIGUES</v>
          </cell>
        </row>
        <row r="7">
          <cell r="C7" t="str">
            <v>JOSE FILIPE ALVES DE BARROS QUEIROZ</v>
          </cell>
        </row>
        <row r="8">
          <cell r="C8" t="str">
            <v>JOSE ALDISIO LEITE FIRMINO</v>
          </cell>
        </row>
        <row r="9">
          <cell r="C9" t="str">
            <v>BERNARDINO TEMPONI CAMPOS</v>
          </cell>
        </row>
        <row r="10">
          <cell r="C10" t="str">
            <v>FRANCISCO AFONSO FERREIRA MAIA</v>
          </cell>
        </row>
        <row r="11">
          <cell r="C11" t="str">
            <v>JOAO TOME MOREIRA</v>
          </cell>
        </row>
        <row r="12">
          <cell r="C12" t="str">
            <v>ELVIO ANTONIO NARCISO</v>
          </cell>
        </row>
        <row r="13">
          <cell r="C13" t="str">
            <v>JOSE MARIA CAVALCANTE FILHO</v>
          </cell>
        </row>
        <row r="14">
          <cell r="C14" t="str">
            <v>GIORDANO BRUNO PEREIRA BRASIL</v>
          </cell>
        </row>
        <row r="15">
          <cell r="C15" t="str">
            <v>HEITOR PIRES BARBOSA JUNIOR</v>
          </cell>
        </row>
        <row r="16">
          <cell r="C16" t="str">
            <v>SANDRO EDUARDO GONÇALVES E SILVA</v>
          </cell>
        </row>
        <row r="17">
          <cell r="C17" t="str">
            <v>GEORGINA VASCONCELOS SAMPAIO</v>
          </cell>
        </row>
        <row r="18">
          <cell r="C18" t="str">
            <v>MARCO AURELIO MALACO PEREIRA</v>
          </cell>
        </row>
        <row r="19">
          <cell r="C19" t="str">
            <v>REGINA CLAUDIA OLIVEIRA DE SANTANA</v>
          </cell>
        </row>
        <row r="20">
          <cell r="C20" t="str">
            <v>GUSTAVO ROCHA AMARAL</v>
          </cell>
        </row>
        <row r="21">
          <cell r="C21" t="str">
            <v>SARVIA SILVANA RIOS PIRES</v>
          </cell>
        </row>
        <row r="22">
          <cell r="C22" t="str">
            <v>DELANIA AZEVEDO CAVALCANTE</v>
          </cell>
        </row>
        <row r="23">
          <cell r="C23" t="str">
            <v>EDUARDO LOPES DOS SANTOS NETO</v>
          </cell>
        </row>
        <row r="24">
          <cell r="C24" t="str">
            <v>WALDENIO DE JESUS SOARES DA ROCHA</v>
          </cell>
        </row>
        <row r="25">
          <cell r="C25" t="str">
            <v>PAULO AFONSO DE ARAUJO SIQUEIRA</v>
          </cell>
        </row>
        <row r="26">
          <cell r="C26" t="str">
            <v>JOSE JULIO BRAGA SILVA</v>
          </cell>
        </row>
        <row r="27">
          <cell r="C27" t="str">
            <v>JOAO CAPPI</v>
          </cell>
        </row>
        <row r="28">
          <cell r="C28" t="str">
            <v>GABRIEL MONTENEGRO DAMASCENO</v>
          </cell>
        </row>
        <row r="29">
          <cell r="C29" t="str">
            <v>PEDRO BEZERRA SILVA</v>
          </cell>
        </row>
        <row r="30">
          <cell r="C30" t="str">
            <v>FERNANDO BARBOSA MELLO MENDES</v>
          </cell>
        </row>
        <row r="31">
          <cell r="C31" t="str">
            <v>LUCIANO CANSANCAO MOREIRA E SILVA</v>
          </cell>
        </row>
        <row r="32">
          <cell r="C32" t="str">
            <v>MAURO FREITAS DE ATAIDE</v>
          </cell>
        </row>
        <row r="33">
          <cell r="C33" t="str">
            <v>FRANCISCO CARMELIO MEDEIROS NETO</v>
          </cell>
        </row>
        <row r="34">
          <cell r="C34" t="str">
            <v>LUIZ HIRAM FARIAS BEZERRA</v>
          </cell>
        </row>
        <row r="35">
          <cell r="C35" t="str">
            <v>ROBERTO BATISTA MONTEFUSCO ARRAES</v>
          </cell>
        </row>
        <row r="36">
          <cell r="C36" t="str">
            <v>PAULO DA CUNHA CORREIA LIMA</v>
          </cell>
        </row>
        <row r="37">
          <cell r="C37" t="str">
            <v>JOAO ANICETO DE CARVALHO NETO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 INT."/>
      <sheetName val="MOTIVO "/>
      <sheetName val="COMPARATIVO"/>
      <sheetName val="CRONOGRAMA"/>
      <sheetName val="PROG. TV aberta CA"/>
      <sheetName val="CA SP INTERIOR"/>
      <sheetName val="PROGRAMETE TV aberta"/>
      <sheetName val="SP INTERIOR"/>
      <sheetName val="PROG. TV aberta FOX"/>
      <sheetName val="FOX SP INTERIOR"/>
      <sheetName val="MTV"/>
      <sheetName val="PROG. TV ABERTA CD"/>
      <sheetName val="CD SP INTERIOR"/>
      <sheetName val="PROG. TV ABERTA - TOTAL"/>
      <sheetName val="TV-PROGRAMETE"/>
      <sheetName val="PATROCÍNIOS"/>
      <sheetName val="CAPA REVISTA"/>
      <sheetName val="REVISTA-INS."/>
      <sheetName val="REVISTA-$"/>
      <sheetName val="EDITORA"/>
      <sheetName val="JORNAL"/>
      <sheetName val="BASE REVISTA"/>
      <sheetName val="FILIAL"/>
      <sheetName val="TOTAL U$"/>
      <sheetName val="BASE"/>
      <sheetName val="PROJEÇÃO"/>
      <sheetName val="Módulo1"/>
      <sheetName val="Módulo2"/>
      <sheetName val="Módulo3"/>
      <sheetName val="PROG_ TV aberta CA"/>
      <sheetName val="PROG_ TV aberta FOX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por P"/>
      <sheetName val="1%TARP - SET'96"/>
      <sheetName val="1%TARP - OUT'96"/>
      <sheetName val="1%TARP - FEV'97"/>
      <sheetName val="1%TARP - JUN'97"/>
      <sheetName val="1%TARP - OUT'97"/>
      <sheetName val="OBS"/>
      <sheetName val="1%TARP"/>
      <sheetName val="Resumo_por_P"/>
      <sheetName val="1%TARP_-_SET'96"/>
      <sheetName val="1%TARP_-_OUT'96"/>
      <sheetName val="1%TARP_-_FEV'97"/>
      <sheetName val="1%TARP_-_JUN'97"/>
      <sheetName val="1%TARP_-_OUT'97"/>
      <sheetName val="PROG. TV aberta CA"/>
      <sheetName val="PROG. TV aberta FOX"/>
    </sheetNames>
    <sheetDataSet>
      <sheetData sheetId="0" refreshError="1">
        <row r="27">
          <cell r="J27">
            <v>0.09</v>
          </cell>
          <cell r="M27">
            <v>1.0219780219780219</v>
          </cell>
        </row>
        <row r="28">
          <cell r="M28">
            <v>1.0348837209302326</v>
          </cell>
        </row>
        <row r="29">
          <cell r="M29">
            <v>1.036144578313253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"/>
      <sheetName val="Ficha_Técnica"/>
      <sheetName val="FLOPR19C"/>
      <sheetName val="Tabelas"/>
      <sheetName val="Budget Coca-Cola"/>
      <sheetName val="Budget Coca_Cola"/>
      <sheetName val="GREG1"/>
    </sheetNames>
    <sheetDataSet>
      <sheetData sheetId="0">
        <row r="12">
          <cell r="A12" t="str">
            <v>ALTAMIRA</v>
          </cell>
          <cell r="B12" t="str">
            <v>N2</v>
          </cell>
        </row>
        <row r="13">
          <cell r="A13" t="str">
            <v>ANÁPOLIS</v>
          </cell>
          <cell r="B13" t="str">
            <v>N1</v>
          </cell>
        </row>
        <row r="14">
          <cell r="A14" t="str">
            <v>APARECIDA DO TABOADO</v>
          </cell>
        </row>
        <row r="15">
          <cell r="A15" t="str">
            <v xml:space="preserve">APUCARANA </v>
          </cell>
          <cell r="B15" t="str">
            <v>S2</v>
          </cell>
        </row>
        <row r="16">
          <cell r="A16" t="str">
            <v xml:space="preserve">ARAÇATUBA </v>
          </cell>
          <cell r="B16" t="str">
            <v>S2</v>
          </cell>
        </row>
        <row r="17">
          <cell r="A17" t="str">
            <v>ARACAJU</v>
          </cell>
          <cell r="B17" t="str">
            <v>N2</v>
          </cell>
        </row>
        <row r="18">
          <cell r="A18" t="str">
            <v>ARAGUAÍNA</v>
          </cell>
          <cell r="B18" t="str">
            <v>N2</v>
          </cell>
        </row>
        <row r="19">
          <cell r="A19" t="str">
            <v>ARAXA</v>
          </cell>
          <cell r="B19" t="str">
            <v>S2</v>
          </cell>
        </row>
        <row r="20">
          <cell r="A20" t="str">
            <v>ARIQUEMES</v>
          </cell>
          <cell r="B20" t="str">
            <v>N2</v>
          </cell>
        </row>
        <row r="21">
          <cell r="A21" t="str">
            <v>BAGÉ</v>
          </cell>
          <cell r="B21" t="str">
            <v>S2</v>
          </cell>
        </row>
        <row r="22">
          <cell r="A22" t="str">
            <v xml:space="preserve">BALSAS </v>
          </cell>
          <cell r="B22" t="str">
            <v>N2</v>
          </cell>
        </row>
        <row r="23">
          <cell r="A23" t="str">
            <v>BARRA DO GARÇAS</v>
          </cell>
          <cell r="B23" t="str">
            <v>N1</v>
          </cell>
        </row>
        <row r="24">
          <cell r="A24" t="str">
            <v>BARRA MANSA</v>
          </cell>
          <cell r="B24" t="str">
            <v>S2</v>
          </cell>
        </row>
        <row r="25">
          <cell r="A25" t="str">
            <v xml:space="preserve">BARREIRAS </v>
          </cell>
          <cell r="B25" t="str">
            <v>N2</v>
          </cell>
        </row>
        <row r="26">
          <cell r="A26" t="str">
            <v>BAURU</v>
          </cell>
          <cell r="B26" t="str">
            <v>S2</v>
          </cell>
        </row>
        <row r="27">
          <cell r="A27" t="str">
            <v>BELÉM</v>
          </cell>
          <cell r="B27" t="str">
            <v>N2</v>
          </cell>
        </row>
        <row r="28">
          <cell r="A28" t="str">
            <v>BELO HORIZONTE</v>
          </cell>
          <cell r="B28" t="str">
            <v>S1</v>
          </cell>
        </row>
        <row r="29">
          <cell r="A29" t="str">
            <v>BLUMENAU</v>
          </cell>
          <cell r="B29" t="str">
            <v>S2</v>
          </cell>
        </row>
        <row r="30">
          <cell r="A30" t="str">
            <v>BOA VISTA</v>
          </cell>
          <cell r="B30" t="str">
            <v>N2</v>
          </cell>
        </row>
        <row r="31">
          <cell r="A31" t="str">
            <v>BRASÍLIA</v>
          </cell>
          <cell r="B31" t="str">
            <v>N1</v>
          </cell>
        </row>
        <row r="32">
          <cell r="A32" t="str">
            <v>CABO FRIO</v>
          </cell>
          <cell r="B32" t="str">
            <v>S3</v>
          </cell>
        </row>
        <row r="33">
          <cell r="A33" t="str">
            <v xml:space="preserve">CACHOEIRA DO SUL </v>
          </cell>
          <cell r="B33" t="str">
            <v>S2</v>
          </cell>
        </row>
        <row r="34">
          <cell r="A34" t="str">
            <v>CACHOEIRO DO ITAPEMIRIM</v>
          </cell>
          <cell r="B34" t="str">
            <v>S3</v>
          </cell>
        </row>
        <row r="35">
          <cell r="A35" t="str">
            <v>CACOAL</v>
          </cell>
          <cell r="B35" t="str">
            <v>N2</v>
          </cell>
        </row>
        <row r="36">
          <cell r="A36" t="str">
            <v>CAMPINA GRANDE</v>
          </cell>
          <cell r="B36" t="str">
            <v>N1</v>
          </cell>
        </row>
        <row r="37">
          <cell r="A37" t="str">
            <v>CAMPINAS</v>
          </cell>
          <cell r="B37" t="str">
            <v>S1</v>
          </cell>
        </row>
        <row r="38">
          <cell r="A38" t="str">
            <v>CAMPO GRANDE</v>
          </cell>
          <cell r="B38" t="str">
            <v>N2</v>
          </cell>
        </row>
        <row r="39">
          <cell r="A39" t="str">
            <v>CAMPOS</v>
          </cell>
          <cell r="B39" t="str">
            <v>S3</v>
          </cell>
        </row>
        <row r="40">
          <cell r="A40" t="str">
            <v>CARAZINHO</v>
          </cell>
          <cell r="B40" t="str">
            <v>S3</v>
          </cell>
        </row>
        <row r="41">
          <cell r="A41" t="str">
            <v xml:space="preserve">CARUARU </v>
          </cell>
          <cell r="B41" t="str">
            <v>N1</v>
          </cell>
        </row>
        <row r="42">
          <cell r="A42" t="str">
            <v xml:space="preserve">CASCAVEL </v>
          </cell>
          <cell r="B42" t="str">
            <v>S2</v>
          </cell>
        </row>
        <row r="43">
          <cell r="A43" t="str">
            <v>CASTANHAL</v>
          </cell>
          <cell r="B43" t="str">
            <v>N2</v>
          </cell>
        </row>
        <row r="44">
          <cell r="A44" t="str">
            <v>CATALÃO</v>
          </cell>
          <cell r="B44" t="str">
            <v>N1</v>
          </cell>
        </row>
        <row r="45">
          <cell r="A45" t="str">
            <v>CAXIAS DO SUL</v>
          </cell>
          <cell r="B45" t="str">
            <v>S1</v>
          </cell>
        </row>
        <row r="46">
          <cell r="A46" t="str">
            <v>CHAPECÓ</v>
          </cell>
          <cell r="B46" t="str">
            <v>S3</v>
          </cell>
        </row>
        <row r="47">
          <cell r="A47" t="str">
            <v xml:space="preserve">CODÓ </v>
          </cell>
          <cell r="B47" t="str">
            <v>N2</v>
          </cell>
        </row>
        <row r="48">
          <cell r="A48" t="str">
            <v xml:space="preserve">CORUMBÁ </v>
          </cell>
          <cell r="B48" t="str">
            <v>N2</v>
          </cell>
        </row>
        <row r="49">
          <cell r="A49" t="str">
            <v>CRICIUMA</v>
          </cell>
          <cell r="B49" t="str">
            <v>S1</v>
          </cell>
        </row>
        <row r="50">
          <cell r="A50" t="str">
            <v>CRUZ ALTA</v>
          </cell>
          <cell r="B50" t="str">
            <v>S2</v>
          </cell>
        </row>
        <row r="51">
          <cell r="A51" t="str">
            <v xml:space="preserve">CRUZEIRO DO SUL </v>
          </cell>
          <cell r="B51" t="str">
            <v>N2</v>
          </cell>
        </row>
        <row r="52">
          <cell r="A52" t="str">
            <v>CUIABÁ</v>
          </cell>
          <cell r="B52" t="str">
            <v>N1</v>
          </cell>
        </row>
        <row r="53">
          <cell r="A53" t="str">
            <v>CURITIBA</v>
          </cell>
          <cell r="B53" t="str">
            <v>S2</v>
          </cell>
        </row>
        <row r="54">
          <cell r="A54" t="str">
            <v xml:space="preserve">DOURADOS </v>
          </cell>
          <cell r="B54" t="str">
            <v>N2</v>
          </cell>
        </row>
        <row r="55">
          <cell r="A55" t="str">
            <v>ERECHIM</v>
          </cell>
          <cell r="B55" t="str">
            <v>S3</v>
          </cell>
        </row>
        <row r="56">
          <cell r="A56" t="str">
            <v>FEIRA DE SANTANA</v>
          </cell>
          <cell r="B56" t="str">
            <v>N2</v>
          </cell>
        </row>
        <row r="57">
          <cell r="A57" t="str">
            <v>FLORIANÓPOLIS</v>
          </cell>
          <cell r="B57" t="str">
            <v>S1</v>
          </cell>
        </row>
        <row r="58">
          <cell r="A58" t="str">
            <v xml:space="preserve">FLORIANO </v>
          </cell>
          <cell r="B58" t="str">
            <v>N2</v>
          </cell>
        </row>
        <row r="59">
          <cell r="A59" t="str">
            <v>FORTALEZA</v>
          </cell>
          <cell r="B59" t="str">
            <v>N1</v>
          </cell>
        </row>
        <row r="60">
          <cell r="A60" t="str">
            <v>FOZ DO IGUAÇU</v>
          </cell>
          <cell r="B60" t="str">
            <v>S2</v>
          </cell>
        </row>
        <row r="61">
          <cell r="A61" t="str">
            <v>GOIÂNIA</v>
          </cell>
          <cell r="B61" t="str">
            <v>N1</v>
          </cell>
        </row>
        <row r="62">
          <cell r="A62" t="str">
            <v>GOVERNADOR VALADARES</v>
          </cell>
          <cell r="B62" t="str">
            <v>S3</v>
          </cell>
        </row>
        <row r="63">
          <cell r="A63" t="str">
            <v>GUAJARA MIRIM</v>
          </cell>
          <cell r="B63" t="str">
            <v>N2</v>
          </cell>
        </row>
        <row r="64">
          <cell r="A64" t="str">
            <v>GURUPI</v>
          </cell>
          <cell r="B64" t="str">
            <v>N1</v>
          </cell>
        </row>
        <row r="65">
          <cell r="A65" t="str">
            <v>IMPERATRIZ</v>
          </cell>
          <cell r="B65" t="str">
            <v>N2</v>
          </cell>
        </row>
        <row r="66">
          <cell r="A66" t="str">
            <v>ITABUNA</v>
          </cell>
          <cell r="B66" t="str">
            <v>N2</v>
          </cell>
        </row>
        <row r="67">
          <cell r="A67" t="str">
            <v>ITAITUBA</v>
          </cell>
          <cell r="B67" t="str">
            <v>N2</v>
          </cell>
        </row>
        <row r="68">
          <cell r="A68" t="str">
            <v>ITUIUTABA</v>
          </cell>
          <cell r="B68" t="str">
            <v>S2</v>
          </cell>
        </row>
        <row r="69">
          <cell r="A69" t="str">
            <v>ITUMBIARA</v>
          </cell>
          <cell r="B69" t="str">
            <v>N1</v>
          </cell>
        </row>
        <row r="70">
          <cell r="A70" t="str">
            <v>JAÚ</v>
          </cell>
          <cell r="B70" t="str">
            <v>S2</v>
          </cell>
        </row>
        <row r="71">
          <cell r="A71" t="str">
            <v>JI PARANÁ</v>
          </cell>
          <cell r="B71" t="str">
            <v>N2</v>
          </cell>
        </row>
        <row r="72">
          <cell r="A72" t="str">
            <v>JOÃO PESSOA</v>
          </cell>
          <cell r="B72" t="str">
            <v>N1</v>
          </cell>
        </row>
        <row r="73">
          <cell r="A73" t="str">
            <v>JOACABA</v>
          </cell>
          <cell r="B73" t="str">
            <v>S3</v>
          </cell>
        </row>
        <row r="74">
          <cell r="A74" t="str">
            <v>JOINVILLE</v>
          </cell>
          <cell r="B74" t="str">
            <v>S2</v>
          </cell>
        </row>
        <row r="75">
          <cell r="A75" t="str">
            <v xml:space="preserve">JUAZEIRO </v>
          </cell>
          <cell r="B75" t="str">
            <v>N2</v>
          </cell>
        </row>
        <row r="76">
          <cell r="A76" t="str">
            <v>JUIZ DE FORA</v>
          </cell>
          <cell r="B76" t="str">
            <v>S2</v>
          </cell>
        </row>
        <row r="77">
          <cell r="A77" t="str">
            <v>LAGES</v>
          </cell>
          <cell r="B77" t="str">
            <v>S2</v>
          </cell>
        </row>
        <row r="78">
          <cell r="A78" t="str">
            <v>LINHARES</v>
          </cell>
          <cell r="B78" t="str">
            <v>S3</v>
          </cell>
        </row>
        <row r="79">
          <cell r="A79" t="str">
            <v>LONDRINA</v>
          </cell>
          <cell r="B79" t="str">
            <v>S2</v>
          </cell>
        </row>
        <row r="80">
          <cell r="A80" t="str">
            <v>LUZIÂNIA</v>
          </cell>
          <cell r="B80" t="str">
            <v>N1</v>
          </cell>
        </row>
        <row r="81">
          <cell r="A81" t="str">
            <v>MACAPÁ</v>
          </cell>
          <cell r="B81" t="str">
            <v>N2</v>
          </cell>
        </row>
        <row r="82">
          <cell r="A82" t="str">
            <v>MACEIÓ</v>
          </cell>
          <cell r="B82" t="str">
            <v>N2</v>
          </cell>
        </row>
        <row r="83">
          <cell r="A83" t="str">
            <v>MANAUS</v>
          </cell>
          <cell r="B83" t="str">
            <v>N1</v>
          </cell>
        </row>
        <row r="84">
          <cell r="A84" t="str">
            <v>MARABÁ</v>
          </cell>
          <cell r="B84" t="str">
            <v>N2</v>
          </cell>
        </row>
        <row r="85">
          <cell r="A85" t="str">
            <v>MARINGÁ</v>
          </cell>
          <cell r="B85" t="str">
            <v>S2</v>
          </cell>
        </row>
        <row r="86">
          <cell r="A86" t="str">
            <v>MONTES CLAROS</v>
          </cell>
          <cell r="B86" t="str">
            <v>S3</v>
          </cell>
        </row>
        <row r="87">
          <cell r="A87" t="str">
            <v>NATAL</v>
          </cell>
          <cell r="B87" t="str">
            <v>N1</v>
          </cell>
        </row>
        <row r="88">
          <cell r="A88" t="str">
            <v>NOVA FRIBURGO</v>
          </cell>
          <cell r="B88" t="str">
            <v>S3</v>
          </cell>
        </row>
        <row r="89">
          <cell r="A89" t="str">
            <v>PALMAS</v>
          </cell>
          <cell r="B89" t="str">
            <v>N1</v>
          </cell>
        </row>
        <row r="90">
          <cell r="A90" t="str">
            <v>PARAGOMINAS</v>
          </cell>
          <cell r="B90" t="str">
            <v>N2</v>
          </cell>
        </row>
        <row r="91">
          <cell r="A91" t="str">
            <v xml:space="preserve">PARANAVAÍ </v>
          </cell>
          <cell r="B91" t="str">
            <v>S2</v>
          </cell>
        </row>
        <row r="92">
          <cell r="A92" t="str">
            <v xml:space="preserve">PARINTINS </v>
          </cell>
          <cell r="B92" t="str">
            <v>N2</v>
          </cell>
        </row>
        <row r="93">
          <cell r="A93" t="str">
            <v>PASSO FUNDO</v>
          </cell>
          <cell r="B93" t="str">
            <v>S3</v>
          </cell>
        </row>
        <row r="94">
          <cell r="A94" t="str">
            <v>PATO BRANCO</v>
          </cell>
        </row>
        <row r="95">
          <cell r="A95" t="str">
            <v>PELOTAS</v>
          </cell>
          <cell r="B95" t="str">
            <v>S2</v>
          </cell>
        </row>
        <row r="96">
          <cell r="A96" t="str">
            <v xml:space="preserve">PETROLINA </v>
          </cell>
          <cell r="B96" t="str">
            <v>N2</v>
          </cell>
        </row>
        <row r="97">
          <cell r="A97" t="str">
            <v xml:space="preserve">PONTA GROSSA </v>
          </cell>
          <cell r="B97" t="str">
            <v>S3</v>
          </cell>
        </row>
        <row r="98">
          <cell r="A98" t="str">
            <v xml:space="preserve">PONTA PORÃ </v>
          </cell>
          <cell r="B98" t="str">
            <v>N2</v>
          </cell>
        </row>
        <row r="99">
          <cell r="A99" t="str">
            <v>PORTO ALEGRE</v>
          </cell>
          <cell r="B99" t="str">
            <v>S1</v>
          </cell>
        </row>
        <row r="100">
          <cell r="A100" t="str">
            <v>PORTO VELHO</v>
          </cell>
          <cell r="B100" t="str">
            <v>N2</v>
          </cell>
        </row>
        <row r="101">
          <cell r="A101" t="str">
            <v>PRESIDENTE PRUDENTE</v>
          </cell>
          <cell r="B101" t="str">
            <v>S2</v>
          </cell>
        </row>
        <row r="102">
          <cell r="A102" t="str">
            <v>RECIFE</v>
          </cell>
          <cell r="B102" t="str">
            <v>N1</v>
          </cell>
        </row>
        <row r="103">
          <cell r="A103" t="str">
            <v>REDENÇÃO</v>
          </cell>
          <cell r="B103" t="str">
            <v>N2</v>
          </cell>
        </row>
        <row r="104">
          <cell r="A104" t="str">
            <v>RESENDE</v>
          </cell>
          <cell r="B104" t="str">
            <v>S2</v>
          </cell>
        </row>
        <row r="105">
          <cell r="A105" t="str">
            <v>RIBEIRÃO PRETO</v>
          </cell>
          <cell r="B105" t="str">
            <v>S1</v>
          </cell>
        </row>
        <row r="106">
          <cell r="A106" t="str">
            <v>RIO BRANCO</v>
          </cell>
          <cell r="B106" t="str">
            <v>N2</v>
          </cell>
        </row>
        <row r="107">
          <cell r="A107" t="str">
            <v>RIO DE JANEIRO</v>
          </cell>
          <cell r="B107" t="str">
            <v>S1</v>
          </cell>
        </row>
        <row r="108">
          <cell r="A108" t="str">
            <v>RIO GRANDE</v>
          </cell>
          <cell r="B108" t="str">
            <v>S2</v>
          </cell>
        </row>
        <row r="109">
          <cell r="A109" t="str">
            <v>RIO VERDE</v>
          </cell>
          <cell r="B109" t="str">
            <v>N1</v>
          </cell>
        </row>
        <row r="110">
          <cell r="A110" t="str">
            <v>RONDONÓPOLIS</v>
          </cell>
          <cell r="B110" t="str">
            <v>N1</v>
          </cell>
        </row>
        <row r="111">
          <cell r="A111" t="str">
            <v>SÃO CARLOS</v>
          </cell>
          <cell r="B111" t="str">
            <v>S1</v>
          </cell>
        </row>
        <row r="112">
          <cell r="A112" t="str">
            <v>SÃO JOSÉ DO RIO PRETO</v>
          </cell>
          <cell r="B112" t="str">
            <v>S1</v>
          </cell>
        </row>
        <row r="113">
          <cell r="A113" t="str">
            <v>SÃO JOSÉ DOS CAMPOS</v>
          </cell>
          <cell r="B113" t="str">
            <v>S3</v>
          </cell>
        </row>
        <row r="114">
          <cell r="A114" t="str">
            <v>SÃO LUIS</v>
          </cell>
          <cell r="B114" t="str">
            <v>N2</v>
          </cell>
        </row>
        <row r="115">
          <cell r="A115" t="str">
            <v>SÃO PAULO</v>
          </cell>
          <cell r="B115" t="str">
            <v>S1</v>
          </cell>
        </row>
        <row r="116">
          <cell r="A116" t="str">
            <v>SALVADOR</v>
          </cell>
          <cell r="B116" t="str">
            <v>N2</v>
          </cell>
        </row>
        <row r="117">
          <cell r="A117" t="str">
            <v>SANTA CRUZ</v>
          </cell>
          <cell r="B117" t="str">
            <v>S2</v>
          </cell>
        </row>
        <row r="118">
          <cell r="A118" t="str">
            <v xml:space="preserve">SANTA INÊS </v>
          </cell>
          <cell r="B118" t="str">
            <v>N2</v>
          </cell>
        </row>
        <row r="119">
          <cell r="A119" t="str">
            <v>SANTA MARIA</v>
          </cell>
          <cell r="B119" t="str">
            <v>S2</v>
          </cell>
        </row>
        <row r="120">
          <cell r="A120" t="str">
            <v>SANTA ROSA</v>
          </cell>
          <cell r="B120" t="str">
            <v>S2</v>
          </cell>
        </row>
        <row r="121">
          <cell r="A121" t="str">
            <v>SANTARÉM</v>
          </cell>
          <cell r="B121" t="str">
            <v>N2</v>
          </cell>
        </row>
        <row r="122">
          <cell r="A122" t="str">
            <v>SANTOS</v>
          </cell>
          <cell r="B122" t="str">
            <v>S1</v>
          </cell>
        </row>
        <row r="123">
          <cell r="A123" t="str">
            <v>SINOP</v>
          </cell>
          <cell r="B123" t="str">
            <v>N1</v>
          </cell>
        </row>
        <row r="124">
          <cell r="A124" t="str">
            <v>SOROCABA</v>
          </cell>
          <cell r="B124" t="str">
            <v>S2</v>
          </cell>
        </row>
        <row r="125">
          <cell r="A125" t="str">
            <v>TAUBATÉ</v>
          </cell>
          <cell r="B125" t="str">
            <v>S3</v>
          </cell>
        </row>
        <row r="126">
          <cell r="A126" t="str">
            <v>TERESINA</v>
          </cell>
          <cell r="B126" t="str">
            <v>N2</v>
          </cell>
        </row>
        <row r="127">
          <cell r="A127" t="str">
            <v>TUCURUÍ</v>
          </cell>
          <cell r="B127" t="str">
            <v>N2</v>
          </cell>
        </row>
        <row r="128">
          <cell r="A128" t="str">
            <v>UBERABA</v>
          </cell>
          <cell r="B128" t="str">
            <v>S2</v>
          </cell>
        </row>
        <row r="129">
          <cell r="A129" t="str">
            <v>UBERLÂNDIA</v>
          </cell>
          <cell r="B129" t="str">
            <v>S2</v>
          </cell>
        </row>
        <row r="130">
          <cell r="A130" t="str">
            <v>URUGUAIANA</v>
          </cell>
          <cell r="B130" t="str">
            <v>S2</v>
          </cell>
        </row>
        <row r="131">
          <cell r="A131" t="str">
            <v>VARGINHA</v>
          </cell>
          <cell r="B131" t="str">
            <v>S3</v>
          </cell>
        </row>
        <row r="132">
          <cell r="A132" t="str">
            <v xml:space="preserve">VILHENA </v>
          </cell>
          <cell r="B132" t="str">
            <v>N2</v>
          </cell>
        </row>
        <row r="133">
          <cell r="A133" t="str">
            <v>VITÓRIA</v>
          </cell>
          <cell r="B133" t="str">
            <v>S2</v>
          </cell>
        </row>
        <row r="134">
          <cell r="A134" t="str">
            <v xml:space="preserve">VITORIA DA CONQUISTA </v>
          </cell>
          <cell r="B134" t="str">
            <v>N2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IndQtd"/>
      <sheetName val="RecUni"/>
      <sheetName val="DetDemoRes"/>
      <sheetName val="DetDemoRes (2)"/>
      <sheetName val="Demanda"/>
      <sheetName val="PlanInv"/>
      <sheetName val="PlaFin"/>
      <sheetName val="FluxCxa"/>
      <sheetName val="BalPat"/>
      <sheetName val="RecHum"/>
      <sheetName val="sispecabr99"/>
      <sheetName val="Resumo por P"/>
      <sheetName val="Plan1"/>
      <sheetName val="EXCEL2"/>
      <sheetName val="Instruções"/>
      <sheetName val="Identificação"/>
      <sheetName val="Pareto"/>
      <sheetName val="Estratificação"/>
      <sheetName val="Análise das Causas A"/>
      <sheetName val="Análise das Hipóteses A"/>
      <sheetName val="5 Por Ques A"/>
      <sheetName val="PA (A)"/>
      <sheetName val="Análise das Causas B"/>
      <sheetName val="Análise das Hipóteses B"/>
      <sheetName val="5 Por Ques B"/>
      <sheetName val="PA (B)"/>
      <sheetName val="Check1Tabela"/>
      <sheetName val="Conclusão"/>
      <sheetName val="Capa"/>
      <sheetName val="Missão"/>
      <sheetName val="Valores"/>
      <sheetName val="Modelo de Gestão"/>
      <sheetName val="Metas . 2006"/>
      <sheetName val="ICs"/>
      <sheetName val="IVs"/>
      <sheetName val="Maior Melhor"/>
      <sheetName val="Menor  Melhor"/>
      <sheetName val="Menor  Melhor 1"/>
      <sheetName val="Menor  Melhor 2"/>
      <sheetName val="Maior Melhor 3"/>
      <sheetName val="Maior Melhor 4"/>
      <sheetName val="Maior Melhor 5"/>
      <sheetName val="Maior Melhor 6"/>
      <sheetName val="Menor  Melhor 8"/>
      <sheetName val="Menor  Melhor 9"/>
      <sheetName val="RTA´s"/>
      <sheetName val="Planos de Ação"/>
      <sheetName val="Usiminas "/>
      <sheetName val="Açominas"/>
      <sheetName val="EXEMPLO"/>
      <sheetName val="MENU"/>
      <sheetName val="06X12"/>
      <sheetName val="12X18"/>
      <sheetName val="18X24"/>
      <sheetName val="RESULTS_06X12"/>
      <sheetName val="RESULTS_12X18"/>
      <sheetName val="RESULTS_18X24"/>
      <sheetName val="LISTA_BASE"/>
      <sheetName val="Principal"/>
      <sheetName val="Dados"/>
      <sheetName val="Análise das Causas "/>
      <sheetName val="Análise das Hipóteses "/>
      <sheetName val="5 Porquês"/>
      <sheetName val="Relatório de Anomalia"/>
      <sheetName val="JLLE"/>
      <sheetName val="MAUA"/>
      <sheetName val="MêsBase"/>
      <sheetName val="controle-ARQUIVO"/>
      <sheetName val="DemoRes_(2)"/>
      <sheetName val="RecLiqServ_(2)"/>
      <sheetName val="DetDemoRes_(2)"/>
      <sheetName val="Usiminas_"/>
      <sheetName val="Análise_das_Causas_A"/>
      <sheetName val="Análise_das_Hipóteses_A"/>
      <sheetName val="5_Por_Ques_A"/>
      <sheetName val="PA_(A)"/>
      <sheetName val="Análise_das_Causas_B"/>
      <sheetName val="Análise_das_Hipóteses_B"/>
      <sheetName val="5_Por_Ques_B"/>
      <sheetName val="PA_(B)"/>
      <sheetName val="Modelo_de_Gestão"/>
      <sheetName val="Metas___2006"/>
      <sheetName val="Maior_Melhor"/>
      <sheetName val="Menor__Melhor"/>
      <sheetName val="Menor__Melhor_1"/>
      <sheetName val="Menor__Melhor_2"/>
      <sheetName val="Maior_Melhor_3"/>
      <sheetName val="Maior_Melhor_4"/>
      <sheetName val="Maior_Melhor_5"/>
      <sheetName val="Maior_Melhor_6"/>
      <sheetName val="Menor__Melhor_8"/>
      <sheetName val="Menor__Melhor_9"/>
      <sheetName val="Planos_de_Ação"/>
      <sheetName val="Tabelas"/>
      <sheetName val="DemoRes_(2)2"/>
      <sheetName val="RecLiqServ_(2)2"/>
      <sheetName val="DetDemoRes_(2)2"/>
      <sheetName val="Usiminas_2"/>
      <sheetName val="Análise_das_Causas_A2"/>
      <sheetName val="Análise_das_Hipóteses_A2"/>
      <sheetName val="5_Por_Ques_A2"/>
      <sheetName val="PA_(A)2"/>
      <sheetName val="Análise_das_Causas_B2"/>
      <sheetName val="Análise_das_Hipóteses_B2"/>
      <sheetName val="5_Por_Ques_B2"/>
      <sheetName val="PA_(B)2"/>
      <sheetName val="Modelo_de_Gestão2"/>
      <sheetName val="Metas___20062"/>
      <sheetName val="Maior_Melhor2"/>
      <sheetName val="Menor__Melhor2"/>
      <sheetName val="Menor__Melhor_12"/>
      <sheetName val="Menor__Melhor_22"/>
      <sheetName val="Maior_Melhor_32"/>
      <sheetName val="Maior_Melhor_42"/>
      <sheetName val="Maior_Melhor_52"/>
      <sheetName val="Maior_Melhor_62"/>
      <sheetName val="Menor__Melhor_82"/>
      <sheetName val="Menor__Melhor_92"/>
      <sheetName val="Planos_de_Ação2"/>
      <sheetName val="DemoRes_(2)1"/>
      <sheetName val="RecLiqServ_(2)1"/>
      <sheetName val="DetDemoRes_(2)1"/>
      <sheetName val="Usiminas_1"/>
      <sheetName val="Análise_das_Causas_A1"/>
      <sheetName val="Análise_das_Hipóteses_A1"/>
      <sheetName val="5_Por_Ques_A1"/>
      <sheetName val="PA_(A)1"/>
      <sheetName val="Análise_das_Causas_B1"/>
      <sheetName val="Análise_das_Hipóteses_B1"/>
      <sheetName val="5_Por_Ques_B1"/>
      <sheetName val="PA_(B)1"/>
      <sheetName val="Modelo_de_Gestão1"/>
      <sheetName val="Metas___20061"/>
      <sheetName val="Maior_Melhor1"/>
      <sheetName val="Menor__Melhor1"/>
      <sheetName val="Menor__Melhor_11"/>
      <sheetName val="Menor__Melhor_21"/>
      <sheetName val="Maior_Melhor_31"/>
      <sheetName val="Maior_Melhor_41"/>
      <sheetName val="Maior_Melhor_51"/>
      <sheetName val="Maior_Melhor_61"/>
      <sheetName val="Menor__Melhor_81"/>
      <sheetName val="Menor__Melhor_91"/>
      <sheetName val="Planos_de_Ação1"/>
      <sheetName val="Análise_das_Causas_"/>
      <sheetName val="Análise_das_Hipóteses_"/>
      <sheetName val="5_Porquês"/>
      <sheetName val="Relatório_de_Anomalia"/>
      <sheetName val="Coordenadas"/>
      <sheetName val="CEARA"/>
      <sheetName val="RTA"/>
      <sheetName val="Import_Capex"/>
      <sheetName val="BadeR99_CE"/>
      <sheetName val="Real"/>
      <sheetName val="Lista Completa"/>
      <sheetName val="MH Installations"/>
      <sheetName val="oficial"/>
      <sheetName val="Promoção"/>
      <sheetName val="Cronograma"/>
      <sheetName val="henfel"/>
      <sheetName val="ACOPL ENG"/>
      <sheetName val="Voith"/>
      <sheetName val="Solicitação Gestão"/>
      <sheetName val="Tabela_aux organograma"/>
      <sheetName val="Check List- Gerrot"/>
      <sheetName val="Check List"/>
      <sheetName val="Check Farol"/>
      <sheetName val="Diário de Bor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mento Publicitário 1996-"/>
      <sheetName val="Resumo por P"/>
      <sheetName val="Investimento_Publicitário_1996-"/>
      <sheetName val="Resumo_por_P"/>
      <sheetName val="OBS"/>
      <sheetName val="Database"/>
      <sheetName val="OUTDOOR"/>
      <sheetName val="Investimento_Publicitário_19961"/>
      <sheetName val="Resumo_por_P1"/>
      <sheetName val="sispecabr99"/>
      <sheetName val="AR @ ACT"/>
      <sheetName val="Investimento%20Publicitário%201"/>
    </sheetNames>
    <definedNames>
      <definedName name="IMPRESSÃ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Capa 2"/>
      <sheetName val="Anunciantes INV."/>
      <sheetName val="Anunc-Meio"/>
      <sheetName val="Meio"/>
      <sheetName val="Mercado"/>
      <sheetName val="Tática de TV"/>
      <sheetName val="Tática de RV"/>
      <sheetName val="Tática de JO"/>
      <sheetName val="Módulo1"/>
      <sheetName val="INVESTIM"/>
      <sheetName val="Capa_2"/>
      <sheetName val="Anunciantes_INV_"/>
      <sheetName val="Tática_de_TV"/>
      <sheetName val="Tática_de_RV"/>
      <sheetName val="Tática_de_JO"/>
      <sheetName val="Resumo por P"/>
      <sheetName val="Capa_21"/>
      <sheetName val="Anunciantes_INV_1"/>
      <sheetName val="Tática_de_TV1"/>
      <sheetName val="Tática_de_RV1"/>
      <sheetName val="Tática_de_JO1"/>
      <sheetName val="INVESTIM.XLS"/>
    </sheetNames>
    <definedNames>
      <definedName name="IMPRIM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anquias"/>
      <sheetName val="Região Sul"/>
      <sheetName val="RATBOT9R"/>
      <sheetName val="Região_Sul"/>
      <sheetName val="Total_Franquias"/>
      <sheetName val="Resumo por P"/>
      <sheetName val="Ficha_Técnic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ARA"/>
      <sheetName val="PIAUÍ"/>
      <sheetName val="MARANHÃO"/>
      <sheetName val="PARÁ"/>
      <sheetName val="AMAPA"/>
      <sheetName val="AMAZONAS"/>
      <sheetName val="RORAIMA"/>
      <sheetName val="Região Sul"/>
      <sheetName val="sispecabr99"/>
      <sheetName val="REUNIÃO GERENCIAL"/>
      <sheetName val="Indicadores"/>
      <sheetName val="Oferta"/>
      <sheetName val="Oferta prevista x real"/>
      <sheetName val="Oferta Real X Aceite"/>
      <sheetName val="Aceite X Realizado"/>
      <sheetName val="Oferta  Real  X  Descarga  Real"/>
      <sheetName val="CONTROLE DE GRÃOS "/>
      <sheetName val="Gráficos"/>
      <sheetName val="Lacunas"/>
      <sheetName val="Controle cargueiros"/>
      <sheetName val="Produtividade"/>
      <sheetName val="Gráficos (2)"/>
      <sheetName val="Produtividade_Fertilizantes"/>
      <sheetName val="Gráfico ano"/>
      <sheetName val="Farol"/>
      <sheetName val="DETALHADO"/>
      <sheetName val="Plan Grãos"/>
      <sheetName val="DADOS"/>
      <sheetName val="OP-Alojamento"/>
      <sheetName val="OP-Banheiro"/>
      <sheetName val="Copa"/>
      <sheetName val="OP-Cozinha"/>
      <sheetName val="Refeitório"/>
      <sheetName val="Vestiário"/>
      <sheetName val="CCO"/>
      <sheetName val="INFORMÁTICA"/>
      <sheetName val="OP-LOCOMOTIVA "/>
      <sheetName val="OP-OFICINAS"/>
      <sheetName val="OP-Sala de Ferramentas"/>
      <sheetName val="OP-SALA MANUTENÇÃO"/>
      <sheetName val="OP-Lavador"/>
      <sheetName val="OP-Almoxarifado"/>
      <sheetName val="OP-Veículo"/>
      <sheetName val="COL-Sala Reunião-Treinamento"/>
      <sheetName val="AD-Escritório"/>
      <sheetName val="COL-Estacionamento"/>
      <sheetName val="COL-Plataforma"/>
      <sheetName val="OP-Posto Abastecimento"/>
      <sheetName val="COL-Pátio-Trecho"/>
      <sheetName val="OP-Auto linha"/>
      <sheetName val="OP-Garagem"/>
      <sheetName val="OP-Obras "/>
      <sheetName val="OP-ESTALEIRO"/>
      <sheetName val="OP-Vagão Dormitório"/>
      <sheetName val="Metas"/>
      <sheetName val="dez-ba"/>
      <sheetName val="nov-ba"/>
      <sheetName val="out-ba"/>
      <sheetName val="set-ba"/>
      <sheetName val="ago-ba"/>
      <sheetName val="jul-se"/>
      <sheetName val="jul-al"/>
      <sheetName val="jul-ba"/>
      <sheetName val="jan-ba"/>
      <sheetName val="jan-al"/>
      <sheetName val="jan-se"/>
      <sheetName val="fev-ba"/>
      <sheetName val="fev-al"/>
      <sheetName val="fev-se"/>
      <sheetName val="mar-ba"/>
      <sheetName val="mar-al"/>
      <sheetName val="mar-se"/>
      <sheetName val="abr-ba"/>
      <sheetName val="abr-al"/>
      <sheetName val="abr-se"/>
      <sheetName val="mai-ba"/>
      <sheetName val="mai-se"/>
      <sheetName val="mai-al"/>
      <sheetName val="jun-ba"/>
      <sheetName val="jun-se"/>
      <sheetName val="jun-al"/>
      <sheetName val="Metas Coord Adriana "/>
      <sheetName val="Plan Elaine (Nani) "/>
      <sheetName val="Plan Letieri"/>
      <sheetName val="Plan Mariana "/>
      <sheetName val="Plan Alexandre"/>
      <sheetName val="Plan Dornellas "/>
      <sheetName val="Plan Adauto"/>
      <sheetName val="Plan Rosane "/>
      <sheetName val="Plan Luciana"/>
      <sheetName val="Plan Fabiana "/>
      <sheetName val="Plan Renata"/>
      <sheetName val="Plan Derek"/>
      <sheetName val="Plan Miguel "/>
      <sheetName val="Plan Raphael "/>
      <sheetName val="Plan Veronice"/>
      <sheetName val="Plan Vine"/>
      <sheetName val="Plan Monica "/>
      <sheetName val="Plan Luiz Clapp"/>
      <sheetName val="Plan Naisa"/>
      <sheetName val="Plan Monica Silva"/>
      <sheetName val="Plan Giselle"/>
      <sheetName val="Plan Rubens "/>
      <sheetName val="Plan Cesar "/>
      <sheetName val="Capa"/>
      <sheetName val="Missão"/>
      <sheetName val="Valores"/>
      <sheetName val="Modelo de Gestão"/>
      <sheetName val="Metas . 2006"/>
      <sheetName val="ICs"/>
      <sheetName val="IVs"/>
      <sheetName val="Maior Melhor"/>
      <sheetName val="Menor  Melhor"/>
      <sheetName val="Menor  Melhor 1"/>
      <sheetName val="Menor  Melhor 2"/>
      <sheetName val="Maior Melhor 3"/>
      <sheetName val="Maior Melhor 4"/>
      <sheetName val="Maior Melhor 5"/>
      <sheetName val="Maior Melhor 6"/>
      <sheetName val="Menor  Melhor 8"/>
      <sheetName val="Menor  Melhor 9"/>
      <sheetName val="RTA´s"/>
      <sheetName val="Planos de Ação"/>
      <sheetName val="Usiminas "/>
      <sheetName val="Açominas"/>
      <sheetName val="Report to"/>
      <sheetName val="MENU"/>
      <sheetName val="06X12"/>
      <sheetName val="12X18"/>
      <sheetName val="18X24"/>
      <sheetName val="RESULTS_06X12"/>
      <sheetName val="RESULTS_12X18"/>
      <sheetName val="RESULTS_18X24"/>
      <sheetName val="LISTA_BASE"/>
      <sheetName val="Tab IC Mar"/>
      <sheetName val="NOME DO COLABORADOR"/>
      <sheetName val="Listas"/>
      <sheetName val="Cronograma"/>
      <sheetName val="Pessoal CVRD"/>
      <sheetName val="Solução"/>
      <sheetName val="#REF"/>
      <sheetName val="Auxiliar"/>
      <sheetName val="Custos de Equip."/>
      <sheetName val="Instruções"/>
      <sheetName val="Identificação"/>
      <sheetName val="Estratificação"/>
      <sheetName val="Pareto"/>
      <sheetName val="Análise das Causas "/>
      <sheetName val="Análise das Hipóteses "/>
      <sheetName val="5 Porquês"/>
      <sheetName val="Relatório de Anomalia"/>
      <sheetName val="Ident"/>
      <sheetName val="Estrat"/>
      <sheetName val="Anal Causas"/>
      <sheetName val="Anal Hipot"/>
      <sheetName val="Por Que"/>
      <sheetName val="Rel Anomalia"/>
      <sheetName val="Plan3"/>
      <sheetName val="Resumo EFVM"/>
      <sheetName val="Metas IEA"/>
      <sheetName val="Principal"/>
      <sheetName val="LEG"/>
      <sheetName val="PAN_3s"/>
      <sheetName val="MELHORIAS E OPÇÕES"/>
      <sheetName val="4.Painel"/>
      <sheetName val="Anx7_Listas"/>
      <sheetName val="REUNIÃO_GERENCIAL"/>
      <sheetName val="Oferta_prevista_x_real"/>
      <sheetName val="Oferta_Real_X_Aceite"/>
      <sheetName val="Aceite_X_Realizado"/>
      <sheetName val="Oferta__Real__X__Descarga__Real"/>
      <sheetName val="CONTROLE_DE_GRÃOS_"/>
      <sheetName val="Controle_cargueiros"/>
      <sheetName val="Gráficos_(2)"/>
      <sheetName val="Gráfico_ano"/>
      <sheetName val="Plan_Grãos"/>
      <sheetName val="OP-LOCOMOTIVA_"/>
      <sheetName val="OP-Sala_de_Ferramentas"/>
      <sheetName val="OP-SALA_MANUTENÇÃO"/>
      <sheetName val="COL-Sala_Reunião-Treinamento"/>
      <sheetName val="OP-Posto_Abastecimento"/>
      <sheetName val="OP-Auto_linha"/>
      <sheetName val="OP-Obras_"/>
      <sheetName val="OP-Vagão_Dormitório"/>
      <sheetName val="Usiminas_"/>
      <sheetName val="Report_to"/>
      <sheetName val="Metas_Coord_Adriana_"/>
      <sheetName val="Plan_Elaine_(Nani)_"/>
      <sheetName val="Plan_Letieri"/>
      <sheetName val="Plan_Mariana_"/>
      <sheetName val="Plan_Alexandre"/>
      <sheetName val="Plan_Dornellas_"/>
      <sheetName val="Plan_Adauto"/>
      <sheetName val="Plan_Rosane_"/>
      <sheetName val="Plan_Luciana"/>
      <sheetName val="Plan_Fabiana_"/>
      <sheetName val="Plan_Renata"/>
      <sheetName val="Plan_Derek"/>
      <sheetName val="Plan_Miguel_"/>
      <sheetName val="Plan_Raphael_"/>
      <sheetName val="Plan_Veronice"/>
      <sheetName val="Plan_Vine"/>
      <sheetName val="Plan_Monica_"/>
      <sheetName val="Plan_Luiz_Clapp"/>
      <sheetName val="Plan_Naisa"/>
      <sheetName val="Plan_Monica_Silva"/>
      <sheetName val="Plan_Giselle"/>
      <sheetName val="Plan_Rubens_"/>
      <sheetName val="Plan_Cesar_"/>
      <sheetName val="Modelo_de_Gestão"/>
      <sheetName val="Metas___2006"/>
      <sheetName val="Maior_Melhor"/>
      <sheetName val="Menor__Melhor"/>
      <sheetName val="Menor__Melhor_1"/>
      <sheetName val="Menor__Melhor_2"/>
      <sheetName val="Maior_Melhor_3"/>
      <sheetName val="Maior_Melhor_4"/>
      <sheetName val="Maior_Melhor_5"/>
      <sheetName val="Maior_Melhor_6"/>
      <sheetName val="Menor__Melhor_8"/>
      <sheetName val="Menor__Melhor_9"/>
      <sheetName val="Planos_de_Ação"/>
      <sheetName val="Tab_IC_Mar"/>
      <sheetName val="NOME_DO_COLABORADOR"/>
      <sheetName val="Pessoal_CVRD"/>
      <sheetName val="5W2H"/>
      <sheetName val="Check Farol"/>
      <sheetName val="REUNIÃO_GERENCIAL2"/>
      <sheetName val="Oferta_prevista_x_real2"/>
      <sheetName val="Oferta_Real_X_Aceite2"/>
      <sheetName val="Aceite_X_Realizado2"/>
      <sheetName val="Oferta__Real__X__Descarga__Rea2"/>
      <sheetName val="CONTROLE_DE_GRÃOS_2"/>
      <sheetName val="Controle_cargueiros2"/>
      <sheetName val="Gráficos_(2)2"/>
      <sheetName val="Gráfico_ano2"/>
      <sheetName val="Plan_Grãos2"/>
      <sheetName val="OP-LOCOMOTIVA_2"/>
      <sheetName val="OP-Sala_de_Ferramentas2"/>
      <sheetName val="OP-SALA_MANUTENÇÃO2"/>
      <sheetName val="COL-Sala_Reunião-Treinamento2"/>
      <sheetName val="OP-Posto_Abastecimento2"/>
      <sheetName val="OP-Auto_linha2"/>
      <sheetName val="OP-Obras_2"/>
      <sheetName val="OP-Vagão_Dormitório2"/>
      <sheetName val="Usiminas_2"/>
      <sheetName val="Report_to2"/>
      <sheetName val="Metas_Coord_Adriana_2"/>
      <sheetName val="Plan_Elaine_(Nani)_2"/>
      <sheetName val="Plan_Letieri2"/>
      <sheetName val="Plan_Mariana_2"/>
      <sheetName val="Plan_Alexandre2"/>
      <sheetName val="Plan_Dornellas_2"/>
      <sheetName val="Plan_Adauto2"/>
      <sheetName val="Plan_Rosane_2"/>
      <sheetName val="Plan_Luciana2"/>
      <sheetName val="Plan_Fabiana_2"/>
      <sheetName val="Plan_Renata2"/>
      <sheetName val="Plan_Derek2"/>
      <sheetName val="Plan_Miguel_2"/>
      <sheetName val="Plan_Raphael_2"/>
      <sheetName val="Plan_Veronice2"/>
      <sheetName val="Plan_Vine2"/>
      <sheetName val="Plan_Monica_2"/>
      <sheetName val="Plan_Luiz_Clapp2"/>
      <sheetName val="Plan_Naisa2"/>
      <sheetName val="Plan_Monica_Silva2"/>
      <sheetName val="Plan_Giselle2"/>
      <sheetName val="Plan_Rubens_2"/>
      <sheetName val="Plan_Cesar_2"/>
      <sheetName val="Modelo_de_Gestão2"/>
      <sheetName val="Metas___20062"/>
      <sheetName val="Maior_Melhor2"/>
      <sheetName val="Menor__Melhor2"/>
      <sheetName val="Menor__Melhor_12"/>
      <sheetName val="Menor__Melhor_22"/>
      <sheetName val="Maior_Melhor_32"/>
      <sheetName val="Maior_Melhor_42"/>
      <sheetName val="Maior_Melhor_52"/>
      <sheetName val="Maior_Melhor_62"/>
      <sheetName val="Menor__Melhor_82"/>
      <sheetName val="Menor__Melhor_92"/>
      <sheetName val="Planos_de_Ação2"/>
      <sheetName val="Tab_IC_Mar2"/>
      <sheetName val="NOME_DO_COLABORADOR2"/>
      <sheetName val="Pessoal_CVRD2"/>
      <sheetName val="REUNIÃO_GERENCIAL1"/>
      <sheetName val="Oferta_prevista_x_real1"/>
      <sheetName val="Oferta_Real_X_Aceite1"/>
      <sheetName val="Aceite_X_Realizado1"/>
      <sheetName val="Oferta__Real__X__Descarga__Rea1"/>
      <sheetName val="CONTROLE_DE_GRÃOS_1"/>
      <sheetName val="Controle_cargueiros1"/>
      <sheetName val="Gráficos_(2)1"/>
      <sheetName val="Gráfico_ano1"/>
      <sheetName val="Plan_Grãos1"/>
      <sheetName val="OP-LOCOMOTIVA_1"/>
      <sheetName val="OP-Sala_de_Ferramentas1"/>
      <sheetName val="OP-SALA_MANUTENÇÃO1"/>
      <sheetName val="COL-Sala_Reunião-Treinamento1"/>
      <sheetName val="OP-Posto_Abastecimento1"/>
      <sheetName val="OP-Auto_linha1"/>
      <sheetName val="OP-Obras_1"/>
      <sheetName val="OP-Vagão_Dormitório1"/>
      <sheetName val="Usiminas_1"/>
      <sheetName val="Report_to1"/>
      <sheetName val="Metas_Coord_Adriana_1"/>
      <sheetName val="Plan_Elaine_(Nani)_1"/>
      <sheetName val="Plan_Letieri1"/>
      <sheetName val="Plan_Mariana_1"/>
      <sheetName val="Plan_Alexandre1"/>
      <sheetName val="Plan_Dornellas_1"/>
      <sheetName val="Plan_Adauto1"/>
      <sheetName val="Plan_Rosane_1"/>
      <sheetName val="Plan_Luciana1"/>
      <sheetName val="Plan_Fabiana_1"/>
      <sheetName val="Plan_Renata1"/>
      <sheetName val="Plan_Derek1"/>
      <sheetName val="Plan_Miguel_1"/>
      <sheetName val="Plan_Raphael_1"/>
      <sheetName val="Plan_Veronice1"/>
      <sheetName val="Plan_Vine1"/>
      <sheetName val="Plan_Monica_1"/>
      <sheetName val="Plan_Luiz_Clapp1"/>
      <sheetName val="Plan_Naisa1"/>
      <sheetName val="Plan_Monica_Silva1"/>
      <sheetName val="Plan_Giselle1"/>
      <sheetName val="Plan_Rubens_1"/>
      <sheetName val="Plan_Cesar_1"/>
      <sheetName val="Modelo_de_Gestão1"/>
      <sheetName val="Metas___20061"/>
      <sheetName val="Maior_Melhor1"/>
      <sheetName val="Menor__Melhor1"/>
      <sheetName val="Menor__Melhor_11"/>
      <sheetName val="Menor__Melhor_21"/>
      <sheetName val="Maior_Melhor_31"/>
      <sheetName val="Maior_Melhor_41"/>
      <sheetName val="Maior_Melhor_51"/>
      <sheetName val="Maior_Melhor_61"/>
      <sheetName val="Menor__Melhor_81"/>
      <sheetName val="Menor__Melhor_91"/>
      <sheetName val="Planos_de_Ação1"/>
      <sheetName val="Tab_IC_Mar1"/>
      <sheetName val="NOME_DO_COLABORADOR1"/>
      <sheetName val="Pessoal_CVRD1"/>
      <sheetName val="Anx1_Listas"/>
      <sheetName val="1.Pgm"/>
      <sheetName val="Resumo_EFVM"/>
      <sheetName val="Análise_das_Causas_"/>
      <sheetName val="Análise_das_Hipóteses_"/>
      <sheetName val="5_Porquês"/>
      <sheetName val="Relatório_de_Anomalia"/>
      <sheetName val="Anal_Causas"/>
      <sheetName val="Anal_Hipot"/>
      <sheetName val="Por_Que"/>
      <sheetName val="Rel_Anomalia"/>
      <sheetName val="Rela\à_x0013__x0000_^à_x0013__x0000_@×_x0013__x0000__x000c_·_x0000_0^"/>
      <sheetName val="F"/>
      <sheetName val="Sispec"/>
      <sheetName val="Inputs_Unidades_Geradoras"/>
      <sheetName val="Real"/>
      <sheetName val="Lista Completa"/>
      <sheetName val="BD"/>
      <sheetName val="Crono Físico (medições)"/>
      <sheetName val="Produto"/>
      <sheetName val="MENU CAUE"/>
      <sheetName val="Caract. Contratos - Dez-00"/>
      <sheetName val="Crono Diret Operações"/>
      <sheetName val="INPUT"/>
      <sheetName val="Glossario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/>
      <sheetData sheetId="124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D = Freq. Estimating Device"/>
      <sheetName val="GREG1"/>
      <sheetName val="Região Sul"/>
      <sheetName val="FRED_=_Freq__Estimating_Device"/>
      <sheetName val="Região_Sul"/>
      <sheetName val="fred1"/>
      <sheetName val="CEAR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Coca-Cola"/>
      <sheetName val="informações 1%"/>
      <sheetName val="Coca-Cola AS ABC 15-24"/>
      <sheetName val="Coca-Cola DC ABC 15+"/>
      <sheetName val="Taí 15-39"/>
      <sheetName val="Diet 15-39"/>
      <sheetName val="Bonaqua AS AB 25-39"/>
      <sheetName val="Coca-Cola 15-24"/>
      <sheetName val="Coca-Cola DC 2-14"/>
      <sheetName val="Budget Coca_Cola"/>
      <sheetName val="GREG1"/>
      <sheetName val="Budget_Coca-Cola"/>
      <sheetName val="Budget_Coca_Cola"/>
      <sheetName val="informações_1%"/>
      <sheetName val="Coca-Cola_AS_ABC_15-24"/>
      <sheetName val="Coca-Cola_DC_ABC_15+"/>
      <sheetName val="Taí_15-39"/>
      <sheetName val="Diet_15-39"/>
      <sheetName val="Bonaqua_AS_AB_25-39"/>
      <sheetName val="Coca-Cola_15-24"/>
      <sheetName val="Coca-Cola_DC_2-14"/>
      <sheetName val="Região S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"/>
      <sheetName val="Budget Coca-Cola"/>
      <sheetName val="Ficha_Técnica"/>
      <sheetName val="Budget Coca_Cola"/>
      <sheetName val="GREG1"/>
    </sheetNames>
    <sheetDataSet>
      <sheetData sheetId="0">
        <row r="12">
          <cell r="A12" t="str">
            <v>ALTAMIRA</v>
          </cell>
          <cell r="B12" t="str">
            <v>N2</v>
          </cell>
        </row>
        <row r="13">
          <cell r="A13" t="str">
            <v>ANÁPOLIS</v>
          </cell>
          <cell r="B13" t="str">
            <v>N1</v>
          </cell>
        </row>
        <row r="14">
          <cell r="A14" t="str">
            <v>APARECIDA DO TABOADO</v>
          </cell>
        </row>
        <row r="15">
          <cell r="A15" t="str">
            <v xml:space="preserve">APUCARANA </v>
          </cell>
          <cell r="B15" t="str">
            <v>S2</v>
          </cell>
        </row>
        <row r="16">
          <cell r="A16" t="str">
            <v xml:space="preserve">ARAÇATUBA </v>
          </cell>
          <cell r="B16" t="str">
            <v>S2</v>
          </cell>
        </row>
        <row r="17">
          <cell r="A17" t="str">
            <v>ARACAJU</v>
          </cell>
          <cell r="B17" t="str">
            <v>N2</v>
          </cell>
        </row>
        <row r="18">
          <cell r="A18" t="str">
            <v>ARAGUAÍNA</v>
          </cell>
          <cell r="B18" t="str">
            <v>N2</v>
          </cell>
        </row>
        <row r="19">
          <cell r="A19" t="str">
            <v>ARAXA</v>
          </cell>
          <cell r="B19" t="str">
            <v>S2</v>
          </cell>
        </row>
        <row r="20">
          <cell r="A20" t="str">
            <v>ARIQUEMES</v>
          </cell>
          <cell r="B20" t="str">
            <v>N2</v>
          </cell>
        </row>
        <row r="21">
          <cell r="A21" t="str">
            <v>BAGÉ</v>
          </cell>
          <cell r="B21" t="str">
            <v>S2</v>
          </cell>
        </row>
        <row r="22">
          <cell r="A22" t="str">
            <v xml:space="preserve">BALSAS </v>
          </cell>
          <cell r="B22" t="str">
            <v>N2</v>
          </cell>
        </row>
        <row r="23">
          <cell r="A23" t="str">
            <v>BARRA DO GARÇAS</v>
          </cell>
          <cell r="B23" t="str">
            <v>N1</v>
          </cell>
        </row>
        <row r="24">
          <cell r="A24" t="str">
            <v>BARRA MANSA</v>
          </cell>
          <cell r="B24" t="str">
            <v>S2</v>
          </cell>
        </row>
        <row r="25">
          <cell r="A25" t="str">
            <v xml:space="preserve">BARREIRAS </v>
          </cell>
          <cell r="B25" t="str">
            <v>N2</v>
          </cell>
        </row>
        <row r="26">
          <cell r="A26" t="str">
            <v>BAURU</v>
          </cell>
          <cell r="B26" t="str">
            <v>S2</v>
          </cell>
        </row>
        <row r="27">
          <cell r="A27" t="str">
            <v>BELÉM</v>
          </cell>
          <cell r="B27" t="str">
            <v>N2</v>
          </cell>
        </row>
        <row r="28">
          <cell r="A28" t="str">
            <v>BELO HORIZONTE</v>
          </cell>
          <cell r="B28" t="str">
            <v>S1</v>
          </cell>
        </row>
        <row r="29">
          <cell r="A29" t="str">
            <v>BLUMENAU</v>
          </cell>
          <cell r="B29" t="str">
            <v>S2</v>
          </cell>
        </row>
        <row r="30">
          <cell r="A30" t="str">
            <v>BOA VISTA</v>
          </cell>
          <cell r="B30" t="str">
            <v>N2</v>
          </cell>
        </row>
        <row r="31">
          <cell r="A31" t="str">
            <v>BRASÍLIA</v>
          </cell>
          <cell r="B31" t="str">
            <v>N1</v>
          </cell>
        </row>
        <row r="32">
          <cell r="A32" t="str">
            <v>CABO FRIO</v>
          </cell>
          <cell r="B32" t="str">
            <v>S3</v>
          </cell>
        </row>
        <row r="33">
          <cell r="A33" t="str">
            <v xml:space="preserve">CACHOEIRA DO SUL </v>
          </cell>
          <cell r="B33" t="str">
            <v>S2</v>
          </cell>
        </row>
        <row r="34">
          <cell r="A34" t="str">
            <v>CACHOEIRO DO ITAPEMIRIM</v>
          </cell>
          <cell r="B34" t="str">
            <v>S3</v>
          </cell>
        </row>
        <row r="35">
          <cell r="A35" t="str">
            <v>CACOAL</v>
          </cell>
          <cell r="B35" t="str">
            <v>N2</v>
          </cell>
        </row>
        <row r="36">
          <cell r="A36" t="str">
            <v>CAMPINA GRANDE</v>
          </cell>
          <cell r="B36" t="str">
            <v>N1</v>
          </cell>
        </row>
        <row r="37">
          <cell r="A37" t="str">
            <v>CAMPINAS</v>
          </cell>
          <cell r="B37" t="str">
            <v>S1</v>
          </cell>
        </row>
        <row r="38">
          <cell r="A38" t="str">
            <v>CAMPO GRANDE</v>
          </cell>
          <cell r="B38" t="str">
            <v>N2</v>
          </cell>
        </row>
        <row r="39">
          <cell r="A39" t="str">
            <v>CAMPOS</v>
          </cell>
          <cell r="B39" t="str">
            <v>S3</v>
          </cell>
        </row>
        <row r="40">
          <cell r="A40" t="str">
            <v>CARAZINHO</v>
          </cell>
          <cell r="B40" t="str">
            <v>S3</v>
          </cell>
        </row>
        <row r="41">
          <cell r="A41" t="str">
            <v xml:space="preserve">CARUARU </v>
          </cell>
          <cell r="B41" t="str">
            <v>N1</v>
          </cell>
        </row>
        <row r="42">
          <cell r="A42" t="str">
            <v xml:space="preserve">CASCAVEL </v>
          </cell>
          <cell r="B42" t="str">
            <v>S2</v>
          </cell>
        </row>
        <row r="43">
          <cell r="A43" t="str">
            <v>CASTANHAL</v>
          </cell>
          <cell r="B43" t="str">
            <v>N2</v>
          </cell>
        </row>
        <row r="44">
          <cell r="A44" t="str">
            <v>CATALÃO</v>
          </cell>
          <cell r="B44" t="str">
            <v>N1</v>
          </cell>
        </row>
        <row r="45">
          <cell r="A45" t="str">
            <v>CAXIAS DO SUL</v>
          </cell>
          <cell r="B45" t="str">
            <v>S1</v>
          </cell>
        </row>
        <row r="46">
          <cell r="A46" t="str">
            <v>CHAPECÓ</v>
          </cell>
          <cell r="B46" t="str">
            <v>S3</v>
          </cell>
        </row>
        <row r="47">
          <cell r="A47" t="str">
            <v xml:space="preserve">CODÓ </v>
          </cell>
          <cell r="B47" t="str">
            <v>N2</v>
          </cell>
        </row>
        <row r="48">
          <cell r="A48" t="str">
            <v xml:space="preserve">CORUMBÁ </v>
          </cell>
          <cell r="B48" t="str">
            <v>N2</v>
          </cell>
        </row>
        <row r="49">
          <cell r="A49" t="str">
            <v>CRICIUMA</v>
          </cell>
          <cell r="B49" t="str">
            <v>S1</v>
          </cell>
        </row>
        <row r="50">
          <cell r="A50" t="str">
            <v>CRUZ ALTA</v>
          </cell>
          <cell r="B50" t="str">
            <v>S2</v>
          </cell>
        </row>
        <row r="51">
          <cell r="A51" t="str">
            <v xml:space="preserve">CRUZEIRO DO SUL </v>
          </cell>
          <cell r="B51" t="str">
            <v>N2</v>
          </cell>
        </row>
        <row r="52">
          <cell r="A52" t="str">
            <v>CUIABÁ</v>
          </cell>
          <cell r="B52" t="str">
            <v>N1</v>
          </cell>
        </row>
        <row r="53">
          <cell r="A53" t="str">
            <v>CURITIBA</v>
          </cell>
          <cell r="B53" t="str">
            <v>S2</v>
          </cell>
        </row>
        <row r="54">
          <cell r="A54" t="str">
            <v xml:space="preserve">DOURADOS </v>
          </cell>
          <cell r="B54" t="str">
            <v>N2</v>
          </cell>
        </row>
        <row r="55">
          <cell r="A55" t="str">
            <v>ERECHIM</v>
          </cell>
          <cell r="B55" t="str">
            <v>S3</v>
          </cell>
        </row>
        <row r="56">
          <cell r="A56" t="str">
            <v>FEIRA DE SANTANA</v>
          </cell>
          <cell r="B56" t="str">
            <v>N2</v>
          </cell>
        </row>
        <row r="57">
          <cell r="A57" t="str">
            <v>FLORIANÓPOLIS</v>
          </cell>
          <cell r="B57" t="str">
            <v>S1</v>
          </cell>
        </row>
        <row r="58">
          <cell r="A58" t="str">
            <v xml:space="preserve">FLORIANO </v>
          </cell>
          <cell r="B58" t="str">
            <v>N2</v>
          </cell>
        </row>
        <row r="59">
          <cell r="A59" t="str">
            <v>FORTALEZA</v>
          </cell>
          <cell r="B59" t="str">
            <v>N1</v>
          </cell>
        </row>
        <row r="60">
          <cell r="A60" t="str">
            <v>FOZ DO IGUAÇU</v>
          </cell>
          <cell r="B60" t="str">
            <v>S2</v>
          </cell>
        </row>
        <row r="61">
          <cell r="A61" t="str">
            <v>GOIÂNIA</v>
          </cell>
          <cell r="B61" t="str">
            <v>N1</v>
          </cell>
        </row>
        <row r="62">
          <cell r="A62" t="str">
            <v>GOVERNADOR VALADARES</v>
          </cell>
          <cell r="B62" t="str">
            <v>S3</v>
          </cell>
        </row>
        <row r="63">
          <cell r="A63" t="str">
            <v>GUAJARA MIRIM</v>
          </cell>
          <cell r="B63" t="str">
            <v>N2</v>
          </cell>
        </row>
        <row r="64">
          <cell r="A64" t="str">
            <v>GURUPI</v>
          </cell>
          <cell r="B64" t="str">
            <v>N1</v>
          </cell>
        </row>
        <row r="65">
          <cell r="A65" t="str">
            <v>IMPERATRIZ</v>
          </cell>
          <cell r="B65" t="str">
            <v>N2</v>
          </cell>
        </row>
        <row r="66">
          <cell r="A66" t="str">
            <v>ITABUNA</v>
          </cell>
          <cell r="B66" t="str">
            <v>N2</v>
          </cell>
        </row>
        <row r="67">
          <cell r="A67" t="str">
            <v>ITAITUBA</v>
          </cell>
          <cell r="B67" t="str">
            <v>N2</v>
          </cell>
        </row>
        <row r="68">
          <cell r="A68" t="str">
            <v>ITUIUTABA</v>
          </cell>
          <cell r="B68" t="str">
            <v>S2</v>
          </cell>
        </row>
        <row r="69">
          <cell r="A69" t="str">
            <v>ITUMBIARA</v>
          </cell>
          <cell r="B69" t="str">
            <v>N1</v>
          </cell>
        </row>
        <row r="70">
          <cell r="A70" t="str">
            <v>JAÚ</v>
          </cell>
          <cell r="B70" t="str">
            <v>S2</v>
          </cell>
        </row>
        <row r="71">
          <cell r="A71" t="str">
            <v>JI PARANÁ</v>
          </cell>
          <cell r="B71" t="str">
            <v>N2</v>
          </cell>
        </row>
        <row r="72">
          <cell r="A72" t="str">
            <v>JOÃO PESSOA</v>
          </cell>
          <cell r="B72" t="str">
            <v>N1</v>
          </cell>
        </row>
        <row r="73">
          <cell r="A73" t="str">
            <v>JOACABA</v>
          </cell>
          <cell r="B73" t="str">
            <v>S3</v>
          </cell>
        </row>
        <row r="74">
          <cell r="A74" t="str">
            <v>JOINVILLE</v>
          </cell>
          <cell r="B74" t="str">
            <v>S2</v>
          </cell>
        </row>
        <row r="75">
          <cell r="A75" t="str">
            <v xml:space="preserve">JUAZEIRO </v>
          </cell>
          <cell r="B75" t="str">
            <v>N2</v>
          </cell>
        </row>
        <row r="76">
          <cell r="A76" t="str">
            <v>JUIZ DE FORA</v>
          </cell>
          <cell r="B76" t="str">
            <v>S2</v>
          </cell>
        </row>
        <row r="77">
          <cell r="A77" t="str">
            <v>LAGES</v>
          </cell>
          <cell r="B77" t="str">
            <v>S2</v>
          </cell>
        </row>
        <row r="78">
          <cell r="A78" t="str">
            <v>LINHARES</v>
          </cell>
          <cell r="B78" t="str">
            <v>S3</v>
          </cell>
        </row>
        <row r="79">
          <cell r="A79" t="str">
            <v>LONDRINA</v>
          </cell>
          <cell r="B79" t="str">
            <v>S2</v>
          </cell>
        </row>
        <row r="80">
          <cell r="A80" t="str">
            <v>LUZIÂNIA</v>
          </cell>
          <cell r="B80" t="str">
            <v>N1</v>
          </cell>
        </row>
        <row r="81">
          <cell r="A81" t="str">
            <v>MACAPÁ</v>
          </cell>
          <cell r="B81" t="str">
            <v>N2</v>
          </cell>
        </row>
        <row r="82">
          <cell r="A82" t="str">
            <v>MACEIÓ</v>
          </cell>
          <cell r="B82" t="str">
            <v>N2</v>
          </cell>
        </row>
        <row r="83">
          <cell r="A83" t="str">
            <v>MANAUS</v>
          </cell>
          <cell r="B83" t="str">
            <v>N1</v>
          </cell>
        </row>
        <row r="84">
          <cell r="A84" t="str">
            <v>MARABÁ</v>
          </cell>
          <cell r="B84" t="str">
            <v>N2</v>
          </cell>
        </row>
        <row r="85">
          <cell r="A85" t="str">
            <v>MARINGÁ</v>
          </cell>
          <cell r="B85" t="str">
            <v>S2</v>
          </cell>
        </row>
        <row r="86">
          <cell r="A86" t="str">
            <v>MONTES CLAROS</v>
          </cell>
          <cell r="B86" t="str">
            <v>S3</v>
          </cell>
        </row>
        <row r="87">
          <cell r="A87" t="str">
            <v>NATAL</v>
          </cell>
          <cell r="B87" t="str">
            <v>N1</v>
          </cell>
        </row>
        <row r="88">
          <cell r="A88" t="str">
            <v>NOVA FRIBURGO</v>
          </cell>
          <cell r="B88" t="str">
            <v>S3</v>
          </cell>
        </row>
        <row r="89">
          <cell r="A89" t="str">
            <v>PALMAS</v>
          </cell>
          <cell r="B89" t="str">
            <v>N1</v>
          </cell>
        </row>
        <row r="90">
          <cell r="A90" t="str">
            <v>PARAGOMINAS</v>
          </cell>
          <cell r="B90" t="str">
            <v>N2</v>
          </cell>
        </row>
        <row r="91">
          <cell r="A91" t="str">
            <v xml:space="preserve">PARANAVAÍ </v>
          </cell>
          <cell r="B91" t="str">
            <v>S2</v>
          </cell>
        </row>
        <row r="92">
          <cell r="A92" t="str">
            <v xml:space="preserve">PARINTINS </v>
          </cell>
          <cell r="B92" t="str">
            <v>N2</v>
          </cell>
        </row>
        <row r="93">
          <cell r="A93" t="str">
            <v>PASSO FUNDO</v>
          </cell>
          <cell r="B93" t="str">
            <v>S3</v>
          </cell>
        </row>
        <row r="94">
          <cell r="A94" t="str">
            <v>PATO BRANCO</v>
          </cell>
        </row>
        <row r="95">
          <cell r="A95" t="str">
            <v>PELOTAS</v>
          </cell>
          <cell r="B95" t="str">
            <v>S2</v>
          </cell>
        </row>
        <row r="96">
          <cell r="A96" t="str">
            <v xml:space="preserve">PETROLINA </v>
          </cell>
          <cell r="B96" t="str">
            <v>N2</v>
          </cell>
        </row>
        <row r="97">
          <cell r="A97" t="str">
            <v xml:space="preserve">PONTA GROSSA </v>
          </cell>
          <cell r="B97" t="str">
            <v>S3</v>
          </cell>
        </row>
        <row r="98">
          <cell r="A98" t="str">
            <v xml:space="preserve">PONTA PORÃ </v>
          </cell>
          <cell r="B98" t="str">
            <v>N2</v>
          </cell>
        </row>
        <row r="99">
          <cell r="A99" t="str">
            <v>PORTO ALEGRE</v>
          </cell>
          <cell r="B99" t="str">
            <v>S1</v>
          </cell>
        </row>
        <row r="100">
          <cell r="A100" t="str">
            <v>PORTO VELHO</v>
          </cell>
          <cell r="B100" t="str">
            <v>N2</v>
          </cell>
        </row>
        <row r="101">
          <cell r="A101" t="str">
            <v>PRESIDENTE PRUDENTE</v>
          </cell>
          <cell r="B101" t="str">
            <v>S2</v>
          </cell>
        </row>
        <row r="102">
          <cell r="A102" t="str">
            <v>RECIFE</v>
          </cell>
          <cell r="B102" t="str">
            <v>N1</v>
          </cell>
        </row>
        <row r="103">
          <cell r="A103" t="str">
            <v>REDENÇÃO</v>
          </cell>
          <cell r="B103" t="str">
            <v>N2</v>
          </cell>
        </row>
        <row r="104">
          <cell r="A104" t="str">
            <v>RESENDE</v>
          </cell>
          <cell r="B104" t="str">
            <v>S2</v>
          </cell>
        </row>
        <row r="105">
          <cell r="A105" t="str">
            <v>RIBEIRÃO PRETO</v>
          </cell>
          <cell r="B105" t="str">
            <v>S1</v>
          </cell>
        </row>
        <row r="106">
          <cell r="A106" t="str">
            <v>RIO BRANCO</v>
          </cell>
          <cell r="B106" t="str">
            <v>N2</v>
          </cell>
        </row>
        <row r="107">
          <cell r="A107" t="str">
            <v>RIO DE JANEIRO</v>
          </cell>
          <cell r="B107" t="str">
            <v>S1</v>
          </cell>
        </row>
        <row r="108">
          <cell r="A108" t="str">
            <v>RIO GRANDE</v>
          </cell>
          <cell r="B108" t="str">
            <v>S2</v>
          </cell>
        </row>
        <row r="109">
          <cell r="A109" t="str">
            <v>RIO VERDE</v>
          </cell>
          <cell r="B109" t="str">
            <v>N1</v>
          </cell>
        </row>
        <row r="110">
          <cell r="A110" t="str">
            <v>RONDONÓPOLIS</v>
          </cell>
          <cell r="B110" t="str">
            <v>N1</v>
          </cell>
        </row>
        <row r="111">
          <cell r="A111" t="str">
            <v>SÃO CARLOS</v>
          </cell>
          <cell r="B111" t="str">
            <v>S1</v>
          </cell>
        </row>
        <row r="112">
          <cell r="A112" t="str">
            <v>SÃO JOSÉ DO RIO PRETO</v>
          </cell>
          <cell r="B112" t="str">
            <v>S1</v>
          </cell>
        </row>
        <row r="113">
          <cell r="A113" t="str">
            <v>SÃO JOSÉ DOS CAMPOS</v>
          </cell>
          <cell r="B113" t="str">
            <v>S3</v>
          </cell>
        </row>
        <row r="114">
          <cell r="A114" t="str">
            <v>SÃO LUIS</v>
          </cell>
          <cell r="B114" t="str">
            <v>N2</v>
          </cell>
        </row>
        <row r="115">
          <cell r="A115" t="str">
            <v>SÃO PAULO</v>
          </cell>
          <cell r="B115" t="str">
            <v>S1</v>
          </cell>
        </row>
        <row r="116">
          <cell r="A116" t="str">
            <v>SALVADOR</v>
          </cell>
          <cell r="B116" t="str">
            <v>N2</v>
          </cell>
        </row>
        <row r="117">
          <cell r="A117" t="str">
            <v>SANTA CRUZ</v>
          </cell>
          <cell r="B117" t="str">
            <v>S2</v>
          </cell>
        </row>
        <row r="118">
          <cell r="A118" t="str">
            <v xml:space="preserve">SANTA INÊS </v>
          </cell>
          <cell r="B118" t="str">
            <v>N2</v>
          </cell>
        </row>
        <row r="119">
          <cell r="A119" t="str">
            <v>SANTA MARIA</v>
          </cell>
          <cell r="B119" t="str">
            <v>S2</v>
          </cell>
        </row>
        <row r="120">
          <cell r="A120" t="str">
            <v>SANTA ROSA</v>
          </cell>
          <cell r="B120" t="str">
            <v>S2</v>
          </cell>
        </row>
        <row r="121">
          <cell r="A121" t="str">
            <v>SANTARÉM</v>
          </cell>
          <cell r="B121" t="str">
            <v>N2</v>
          </cell>
        </row>
        <row r="122">
          <cell r="A122" t="str">
            <v>SANTOS</v>
          </cell>
          <cell r="B122" t="str">
            <v>S1</v>
          </cell>
        </row>
        <row r="123">
          <cell r="A123" t="str">
            <v>SINOP</v>
          </cell>
          <cell r="B123" t="str">
            <v>N1</v>
          </cell>
        </row>
        <row r="124">
          <cell r="A124" t="str">
            <v>SOROCABA</v>
          </cell>
          <cell r="B124" t="str">
            <v>S2</v>
          </cell>
        </row>
        <row r="125">
          <cell r="A125" t="str">
            <v>TAUBATÉ</v>
          </cell>
          <cell r="B125" t="str">
            <v>S3</v>
          </cell>
        </row>
        <row r="126">
          <cell r="A126" t="str">
            <v>TERESINA</v>
          </cell>
          <cell r="B126" t="str">
            <v>N2</v>
          </cell>
        </row>
        <row r="127">
          <cell r="A127" t="str">
            <v>TUCURUÍ</v>
          </cell>
          <cell r="B127" t="str">
            <v>N2</v>
          </cell>
        </row>
        <row r="128">
          <cell r="A128" t="str">
            <v>UBERABA</v>
          </cell>
          <cell r="B128" t="str">
            <v>S2</v>
          </cell>
        </row>
        <row r="129">
          <cell r="A129" t="str">
            <v>UBERLÂNDIA</v>
          </cell>
          <cell r="B129" t="str">
            <v>S2</v>
          </cell>
        </row>
        <row r="130">
          <cell r="A130" t="str">
            <v>URUGUAIANA</v>
          </cell>
          <cell r="B130" t="str">
            <v>S2</v>
          </cell>
        </row>
        <row r="131">
          <cell r="A131" t="str">
            <v>VARGINHA</v>
          </cell>
          <cell r="B131" t="str">
            <v>S3</v>
          </cell>
        </row>
        <row r="132">
          <cell r="A132" t="str">
            <v xml:space="preserve">VILHENA </v>
          </cell>
          <cell r="B132" t="str">
            <v>N2</v>
          </cell>
        </row>
        <row r="133">
          <cell r="A133" t="str">
            <v>VITÓRIA</v>
          </cell>
          <cell r="B133" t="str">
            <v>S2</v>
          </cell>
        </row>
        <row r="134">
          <cell r="A134" t="str">
            <v xml:space="preserve">VITORIA DA CONQUISTA </v>
          </cell>
          <cell r="B134" t="str">
            <v>N2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Resumo_Cobertura"/>
      <sheetName val="Resumo_Source_Venda"/>
      <sheetName val="Resumo"/>
      <sheetName val="Resumo Compra"/>
      <sheetName val="Resumo Mês"/>
      <sheetName val="Resumo Mês Compra"/>
      <sheetName val="Resumo_Source_Compra"/>
      <sheetName val="Source_List"/>
      <sheetName val="Gráficos"/>
      <sheetName val="Values"/>
      <sheetName val="Log"/>
      <sheetName val="Ficha Técnica"/>
    </sheetNames>
    <sheetDataSet>
      <sheetData sheetId="0" refreshError="1"/>
      <sheetData sheetId="1" refreshError="1">
        <row r="13">
          <cell r="B13" t="str">
            <v>Raquel Pinhão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j"/>
      <sheetName val="TRJ"/>
      <sheetName val="TMG"/>
      <sheetName val="TES"/>
      <sheetName val="TBA"/>
      <sheetName val="TSE"/>
      <sheetName val="TAL"/>
      <sheetName val="TPE"/>
      <sheetName val="TPB"/>
      <sheetName val="TRN"/>
      <sheetName val="TCE"/>
      <sheetName val="TPI"/>
      <sheetName val="TMA"/>
      <sheetName val="TPA"/>
      <sheetName val="TAM"/>
      <sheetName val="TAP"/>
      <sheetName val="TRR"/>
      <sheetName val="TSP"/>
      <sheetName val="TMAR"/>
      <sheetName val="Tab"/>
      <sheetName val="RMG"/>
      <sheetName val="TarifOrc2004"/>
      <sheetName val="Resumo_Cobertu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A3" t="str">
            <v>TRJ</v>
          </cell>
          <cell r="B3">
            <v>30</v>
          </cell>
          <cell r="C3">
            <v>21.690297999999999</v>
          </cell>
          <cell r="D3">
            <v>36.924705000000003</v>
          </cell>
          <cell r="E3">
            <v>36.924705000000003</v>
          </cell>
          <cell r="F3">
            <v>8.2885065999999993E-2</v>
          </cell>
          <cell r="G3">
            <v>6.1446734999999995E-2</v>
          </cell>
          <cell r="H3">
            <v>93.36</v>
          </cell>
          <cell r="I3">
            <v>0.11220010400000001</v>
          </cell>
          <cell r="J3">
            <v>5.5812668190349413E-2</v>
          </cell>
          <cell r="K3">
            <v>8.7435628000000001E-2</v>
          </cell>
          <cell r="L3">
            <v>0.40154206093406419</v>
          </cell>
          <cell r="M3">
            <v>0.82142999999999999</v>
          </cell>
          <cell r="N3">
            <v>0.93463999999999992</v>
          </cell>
          <cell r="O3">
            <v>0.3</v>
          </cell>
        </row>
        <row r="4">
          <cell r="A4" t="str">
            <v>TMG</v>
          </cell>
          <cell r="B4">
            <v>30</v>
          </cell>
          <cell r="C4">
            <v>21.690297999999999</v>
          </cell>
          <cell r="D4">
            <v>35.214195000000004</v>
          </cell>
          <cell r="E4">
            <v>35.214195000000004</v>
          </cell>
          <cell r="F4">
            <v>8.2713555999999994E-2</v>
          </cell>
          <cell r="G4">
            <v>6.6077234999999998E-2</v>
          </cell>
          <cell r="H4">
            <v>93.36</v>
          </cell>
          <cell r="I4">
            <v>0.11220010400000001</v>
          </cell>
          <cell r="J4">
            <v>5.3020411375707149E-2</v>
          </cell>
          <cell r="K4">
            <v>0.1005664</v>
          </cell>
          <cell r="L4">
            <v>0.41952897078343515</v>
          </cell>
          <cell r="M4">
            <v>0.82142999999999999</v>
          </cell>
          <cell r="N4">
            <v>0.93463999999999992</v>
          </cell>
          <cell r="O4">
            <v>0.25</v>
          </cell>
        </row>
        <row r="5">
          <cell r="A5" t="str">
            <v>TES</v>
          </cell>
          <cell r="B5">
            <v>30</v>
          </cell>
          <cell r="C5">
            <v>21.690297999999999</v>
          </cell>
          <cell r="D5">
            <v>35.424909999999997</v>
          </cell>
          <cell r="E5">
            <v>35.424909999999997</v>
          </cell>
          <cell r="F5">
            <v>8.3090877999999993E-2</v>
          </cell>
          <cell r="G5">
            <v>6.6077234999999998E-2</v>
          </cell>
          <cell r="H5">
            <v>93.36</v>
          </cell>
          <cell r="I5">
            <v>0.11220010400000001</v>
          </cell>
          <cell r="J5">
            <v>5.9946939908153071E-2</v>
          </cell>
          <cell r="K5">
            <v>0.1068518</v>
          </cell>
          <cell r="L5">
            <v>0.41564384798807541</v>
          </cell>
          <cell r="M5">
            <v>0.82142999999999999</v>
          </cell>
          <cell r="N5">
            <v>0.93463999999999992</v>
          </cell>
          <cell r="O5">
            <v>0.25</v>
          </cell>
        </row>
        <row r="6">
          <cell r="A6" t="str">
            <v>TBA</v>
          </cell>
          <cell r="B6">
            <v>30</v>
          </cell>
          <cell r="C6">
            <v>21.690297999999999</v>
          </cell>
          <cell r="D6">
            <v>36.428905</v>
          </cell>
          <cell r="E6">
            <v>36.428905</v>
          </cell>
          <cell r="F6">
            <v>8.3525370000000002E-2</v>
          </cell>
          <cell r="G6">
            <v>6.4225035E-2</v>
          </cell>
          <cell r="H6">
            <v>93.36</v>
          </cell>
          <cell r="I6">
            <v>0.11220010400000001</v>
          </cell>
          <cell r="J6">
            <v>5.7143860392678859E-2</v>
          </cell>
          <cell r="K6">
            <v>8.7435628000000001E-2</v>
          </cell>
          <cell r="L6">
            <v>0.40271188766873506</v>
          </cell>
          <cell r="M6">
            <v>0.82142999999999999</v>
          </cell>
          <cell r="N6">
            <v>0.93463999999999992</v>
          </cell>
          <cell r="O6">
            <v>0.27</v>
          </cell>
        </row>
        <row r="7">
          <cell r="A7" t="str">
            <v>TSE</v>
          </cell>
          <cell r="B7">
            <v>30</v>
          </cell>
          <cell r="C7">
            <v>21.690297999999999</v>
          </cell>
          <cell r="D7">
            <v>34.780369999999998</v>
          </cell>
          <cell r="E7">
            <v>34.780369999999998</v>
          </cell>
          <cell r="F7">
            <v>8.1215701999999987E-2</v>
          </cell>
          <cell r="G7">
            <v>6.4225035E-2</v>
          </cell>
          <cell r="H7">
            <v>93.36</v>
          </cell>
          <cell r="I7">
            <v>0.10437192399999999</v>
          </cell>
          <cell r="J7">
            <v>5.6115703813643919E-2</v>
          </cell>
          <cell r="K7">
            <v>9.2041112000000008E-2</v>
          </cell>
          <cell r="L7">
            <v>0.40417295006121812</v>
          </cell>
          <cell r="M7">
            <v>0.82142999999999999</v>
          </cell>
          <cell r="N7">
            <v>0.93463999999999992</v>
          </cell>
          <cell r="O7">
            <v>0.27</v>
          </cell>
        </row>
        <row r="8">
          <cell r="A8" t="str">
            <v>TAL</v>
          </cell>
          <cell r="B8">
            <v>30</v>
          </cell>
          <cell r="C8">
            <v>21.690297999999999</v>
          </cell>
          <cell r="D8">
            <v>35.164615000000005</v>
          </cell>
          <cell r="E8">
            <v>35.164615000000005</v>
          </cell>
          <cell r="F8">
            <v>8.2347667999999999E-2</v>
          </cell>
          <cell r="G8">
            <v>6.6077234999999998E-2</v>
          </cell>
          <cell r="H8">
            <v>93.36</v>
          </cell>
          <cell r="I8">
            <v>0.11220010400000001</v>
          </cell>
          <cell r="J8">
            <v>6.0531365753078201E-2</v>
          </cell>
          <cell r="K8">
            <v>0.1048519</v>
          </cell>
          <cell r="L8">
            <v>0.40605697060188456</v>
          </cell>
          <cell r="M8">
            <v>0.82142999999999999</v>
          </cell>
          <cell r="N8">
            <v>0.93463999999999992</v>
          </cell>
          <cell r="O8">
            <v>0.25</v>
          </cell>
        </row>
        <row r="9">
          <cell r="A9" t="str">
            <v>TPE</v>
          </cell>
          <cell r="B9">
            <v>30</v>
          </cell>
          <cell r="C9">
            <v>21.690297999999999</v>
          </cell>
          <cell r="D9">
            <v>36.453695000000003</v>
          </cell>
          <cell r="E9">
            <v>36.453695000000003</v>
          </cell>
          <cell r="F9">
            <v>8.3079444000000002E-2</v>
          </cell>
          <cell r="G9">
            <v>6.3298935000000001E-2</v>
          </cell>
          <cell r="H9">
            <v>93.36</v>
          </cell>
          <cell r="I9">
            <v>0.11220010400000001</v>
          </cell>
          <cell r="J9">
            <v>5.4340780877204654E-2</v>
          </cell>
          <cell r="K9">
            <v>8.7904176000000001E-2</v>
          </cell>
          <cell r="L9">
            <v>0.40526824180145232</v>
          </cell>
          <cell r="M9">
            <v>0.82142999999999999</v>
          </cell>
          <cell r="N9">
            <v>0.93463999999999992</v>
          </cell>
          <cell r="O9">
            <v>0.28000000000000003</v>
          </cell>
        </row>
        <row r="10">
          <cell r="A10" t="str">
            <v>TPB</v>
          </cell>
          <cell r="B10">
            <v>30</v>
          </cell>
          <cell r="C10">
            <v>21.690297999999999</v>
          </cell>
          <cell r="D10">
            <v>31.892335000000003</v>
          </cell>
          <cell r="E10">
            <v>31.892335000000003</v>
          </cell>
          <cell r="F10">
            <v>8.1238569999999996E-2</v>
          </cell>
          <cell r="G10">
            <v>6.6077234999999998E-2</v>
          </cell>
          <cell r="H10">
            <v>93.36</v>
          </cell>
          <cell r="I10">
            <v>0.11220010400000001</v>
          </cell>
          <cell r="J10">
            <v>5.9503209174043253E-2</v>
          </cell>
          <cell r="K10">
            <v>8.8212732000000002E-2</v>
          </cell>
          <cell r="L10">
            <v>0.40602604031219403</v>
          </cell>
          <cell r="M10">
            <v>0.82142999999999999</v>
          </cell>
          <cell r="N10">
            <v>0.93463999999999992</v>
          </cell>
          <cell r="O10">
            <v>0.25</v>
          </cell>
        </row>
        <row r="11">
          <cell r="A11" t="str">
            <v>TRN</v>
          </cell>
          <cell r="B11">
            <v>30</v>
          </cell>
          <cell r="C11">
            <v>21.690297999999999</v>
          </cell>
          <cell r="D11">
            <v>35.053060000000002</v>
          </cell>
          <cell r="E11">
            <v>35.053060000000002</v>
          </cell>
          <cell r="F11">
            <v>8.2816461999999993E-2</v>
          </cell>
          <cell r="G11">
            <v>6.6077234999999998E-2</v>
          </cell>
          <cell r="H11">
            <v>93.36</v>
          </cell>
          <cell r="I11">
            <v>0.11220010400000001</v>
          </cell>
          <cell r="J11">
            <v>5.9503209174043253E-2</v>
          </cell>
          <cell r="K11">
            <v>8.9275536000000003E-2</v>
          </cell>
          <cell r="L11">
            <v>0.40595430791869308</v>
          </cell>
          <cell r="M11">
            <v>0.82142999999999999</v>
          </cell>
          <cell r="N11">
            <v>0.93463999999999992</v>
          </cell>
          <cell r="O11">
            <v>0.25</v>
          </cell>
        </row>
        <row r="12">
          <cell r="A12" t="str">
            <v>TCE</v>
          </cell>
          <cell r="B12">
            <v>30</v>
          </cell>
          <cell r="C12">
            <v>21.690297999999999</v>
          </cell>
          <cell r="D12">
            <v>36.701594999999998</v>
          </cell>
          <cell r="E12">
            <v>36.701594999999998</v>
          </cell>
          <cell r="F12">
            <v>8.3559672000000002E-2</v>
          </cell>
          <cell r="G12">
            <v>6.6077234999999998E-2</v>
          </cell>
          <cell r="H12">
            <v>93.36</v>
          </cell>
          <cell r="I12">
            <v>0.11220010400000001</v>
          </cell>
          <cell r="J12">
            <v>5.1970609395008312E-2</v>
          </cell>
          <cell r="K12">
            <v>8.7904176000000001E-2</v>
          </cell>
          <cell r="L12">
            <v>0.40456428667720706</v>
          </cell>
          <cell r="M12">
            <v>0.82142999999999999</v>
          </cell>
          <cell r="N12">
            <v>0.93463999999999992</v>
          </cell>
          <cell r="O12">
            <v>0.25</v>
          </cell>
        </row>
        <row r="13">
          <cell r="A13" t="str">
            <v>TPI</v>
          </cell>
          <cell r="B13">
            <v>30</v>
          </cell>
          <cell r="C13">
            <v>21.690297999999999</v>
          </cell>
          <cell r="D13">
            <v>32.177420000000005</v>
          </cell>
          <cell r="E13">
            <v>32.177420000000005</v>
          </cell>
          <cell r="F13">
            <v>8.1673061999999991E-2</v>
          </cell>
          <cell r="G13">
            <v>6.6077234999999998E-2</v>
          </cell>
          <cell r="H13">
            <v>93.36</v>
          </cell>
          <cell r="I13">
            <v>0.11220010400000001</v>
          </cell>
          <cell r="J13">
            <v>5.5953363301164724E-2</v>
          </cell>
          <cell r="K13">
            <v>0.10530902</v>
          </cell>
          <cell r="L13">
            <v>0.40563743218708737</v>
          </cell>
          <cell r="M13">
            <v>0.82142999999999999</v>
          </cell>
          <cell r="N13">
            <v>0.93463999999999992</v>
          </cell>
          <cell r="O13">
            <v>0.25</v>
          </cell>
        </row>
        <row r="14">
          <cell r="A14" t="str">
            <v>TMA</v>
          </cell>
          <cell r="B14">
            <v>30</v>
          </cell>
          <cell r="C14">
            <v>21.690297999999999</v>
          </cell>
          <cell r="D14">
            <v>33.664819999999999</v>
          </cell>
          <cell r="E14">
            <v>33.664819999999999</v>
          </cell>
          <cell r="F14">
            <v>8.3914125999999992E-2</v>
          </cell>
          <cell r="G14">
            <v>6.6077234999999998E-2</v>
          </cell>
          <cell r="H14">
            <v>93.36</v>
          </cell>
          <cell r="I14">
            <v>0.11220010400000001</v>
          </cell>
          <cell r="J14">
            <v>5.4340780877204654E-2</v>
          </cell>
          <cell r="K14">
            <v>8.7904176000000001E-2</v>
          </cell>
          <cell r="L14">
            <v>0.40766520111179416</v>
          </cell>
          <cell r="M14">
            <v>0.82142999999999999</v>
          </cell>
          <cell r="N14">
            <v>0.93463999999999992</v>
          </cell>
          <cell r="O14">
            <v>0.25</v>
          </cell>
        </row>
        <row r="15">
          <cell r="A15" t="str">
            <v>TPA</v>
          </cell>
          <cell r="B15">
            <v>30</v>
          </cell>
          <cell r="C15">
            <v>21.690297999999999</v>
          </cell>
          <cell r="D15">
            <v>36.143819999999998</v>
          </cell>
          <cell r="E15">
            <v>36.143819999999998</v>
          </cell>
          <cell r="F15">
            <v>8.4211409999999987E-2</v>
          </cell>
          <cell r="G15">
            <v>6.1446734999999995E-2</v>
          </cell>
          <cell r="H15">
            <v>93.36</v>
          </cell>
          <cell r="I15">
            <v>0.11220010400000001</v>
          </cell>
          <cell r="J15">
            <v>5.2728198453244585E-2</v>
          </cell>
          <cell r="K15">
            <v>9.7069432000000011E-2</v>
          </cell>
          <cell r="L15">
            <v>0.4063584411935976</v>
          </cell>
          <cell r="M15">
            <v>0.82142999999999999</v>
          </cell>
          <cell r="N15">
            <v>0.93463999999999992</v>
          </cell>
          <cell r="O15">
            <v>0.3</v>
          </cell>
        </row>
        <row r="16">
          <cell r="A16" t="str">
            <v>TAP</v>
          </cell>
          <cell r="B16">
            <v>30</v>
          </cell>
          <cell r="C16">
            <v>21.690297999999999</v>
          </cell>
          <cell r="D16">
            <v>32.834355000000002</v>
          </cell>
          <cell r="E16">
            <v>32.834355000000002</v>
          </cell>
          <cell r="F16">
            <v>8.4074202000000001E-2</v>
          </cell>
          <cell r="G16">
            <v>6.6077234999999998E-2</v>
          </cell>
          <cell r="H16">
            <v>93.36</v>
          </cell>
          <cell r="I16">
            <v>0.11220010400000001</v>
          </cell>
          <cell r="J16">
            <v>5.5953363301164724E-2</v>
          </cell>
          <cell r="K16">
            <v>9.2041112000000008E-2</v>
          </cell>
          <cell r="L16">
            <v>0.41004101509915114</v>
          </cell>
          <cell r="M16">
            <v>0.82142999999999999</v>
          </cell>
          <cell r="N16">
            <v>0.93463999999999992</v>
          </cell>
          <cell r="O16">
            <v>0.25</v>
          </cell>
        </row>
        <row r="17">
          <cell r="A17" t="str">
            <v>TAM</v>
          </cell>
          <cell r="B17">
            <v>30</v>
          </cell>
          <cell r="C17">
            <v>21.690297999999999</v>
          </cell>
          <cell r="D17">
            <v>35.809155000000004</v>
          </cell>
          <cell r="E17">
            <v>35.809155000000004</v>
          </cell>
          <cell r="F17">
            <v>8.3811220000000006E-2</v>
          </cell>
          <cell r="G17">
            <v>6.6077234999999998E-2</v>
          </cell>
          <cell r="H17">
            <v>93.36</v>
          </cell>
          <cell r="I17">
            <v>0.11220010400000001</v>
          </cell>
          <cell r="J17">
            <v>6.0531365753078201E-2</v>
          </cell>
          <cell r="K17">
            <v>0.10623468800000001</v>
          </cell>
          <cell r="L17">
            <v>0.41048933063796972</v>
          </cell>
          <cell r="M17">
            <v>0.82142999999999999</v>
          </cell>
          <cell r="N17">
            <v>0.93463999999999992</v>
          </cell>
          <cell r="O17">
            <v>0.25</v>
          </cell>
        </row>
        <row r="18">
          <cell r="A18" t="str">
            <v>TRR</v>
          </cell>
          <cell r="B18">
            <v>30</v>
          </cell>
          <cell r="C18">
            <v>21.690297999999999</v>
          </cell>
          <cell r="D18">
            <v>33.528475</v>
          </cell>
          <cell r="E18">
            <v>33.528475</v>
          </cell>
          <cell r="F18">
            <v>8.2347667999999999E-2</v>
          </cell>
          <cell r="G18">
            <v>6.6077234999999998E-2</v>
          </cell>
          <cell r="H18">
            <v>93.36</v>
          </cell>
          <cell r="I18">
            <v>0.10437192399999999</v>
          </cell>
          <cell r="J18">
            <v>5.5953363301164724E-2</v>
          </cell>
          <cell r="K18">
            <v>0.1068518</v>
          </cell>
          <cell r="L18">
            <v>0.41036836035493007</v>
          </cell>
          <cell r="M18">
            <v>0.82142999999999999</v>
          </cell>
          <cell r="N18">
            <v>0.93463999999999992</v>
          </cell>
          <cell r="O18">
            <v>0.25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02"/>
      <sheetName val="BAUD"/>
      <sheetName val="FH02 (2)"/>
      <sheetName val="menu"/>
      <sheetName val="Aud_&amp;_share "/>
      <sheetName val="SHARE_fx"/>
      <sheetName val="Aud_&amp;_share Soma Outras"/>
      <sheetName val="FX 22 AUD"/>
      <sheetName val="EVOL_PRACAS"/>
      <sheetName val="perfil_fx_Hor"/>
      <sheetName val="Plan1"/>
      <sheetName val="AUD E SHA fx 7_18 e 18_24"/>
      <sheetName val="GLO  X NOTURNO CONC"/>
      <sheetName val="ESBABILIDADE DE AUD"/>
      <sheetName val="share"/>
      <sheetName val="AUD"/>
      <sheetName val="Módulo1"/>
    </sheetNames>
    <sheetDataSet>
      <sheetData sheetId="0" refreshError="1"/>
      <sheetData sheetId="1" refreshError="1">
        <row r="1">
          <cell r="A1" t="str">
            <v>F A I X A    H O R Á R I A</v>
          </cell>
        </row>
      </sheetData>
      <sheetData sheetId="2" refreshError="1"/>
      <sheetData sheetId="3" refreshError="1">
        <row r="2">
          <cell r="I2" t="str">
            <v>Jan.´01</v>
          </cell>
        </row>
        <row r="3">
          <cell r="I3" t="str">
            <v xml:space="preserve"> Jan. a Fev.´01</v>
          </cell>
        </row>
        <row r="4">
          <cell r="I4" t="str">
            <v>Jan. a Mar.´01</v>
          </cell>
          <cell r="Q4" t="str">
            <v>SP 1 - SÃO PAULO</v>
          </cell>
        </row>
        <row r="5">
          <cell r="I5" t="str">
            <v>Jan. a Abr.´01</v>
          </cell>
          <cell r="Q5" t="str">
            <v>RJ - RIO DE JANEIRO</v>
          </cell>
        </row>
        <row r="6">
          <cell r="I6" t="str">
            <v>Jan. a Mai.´01</v>
          </cell>
          <cell r="Q6" t="str">
            <v>BH - BELO HORIZONTE</v>
          </cell>
        </row>
        <row r="7">
          <cell r="I7" t="str">
            <v xml:space="preserve"> Jan. a Jun.´01</v>
          </cell>
          <cell r="Q7" t="str">
            <v>REC - RECIFE</v>
          </cell>
        </row>
        <row r="8">
          <cell r="I8" t="str">
            <v>Jan. a Jul.´01</v>
          </cell>
          <cell r="Q8" t="str">
            <v>DF - BRASÍLIA</v>
          </cell>
        </row>
        <row r="9">
          <cell r="I9" t="str">
            <v>Jan. a Ago.´01</v>
          </cell>
          <cell r="Q9" t="str">
            <v>SAL - SALVADOR</v>
          </cell>
        </row>
        <row r="10">
          <cell r="I10" t="str">
            <v>Jan. a Set.´01</v>
          </cell>
          <cell r="Q10" t="str">
            <v>CUR - CURITIBA</v>
          </cell>
        </row>
        <row r="11">
          <cell r="I11" t="str">
            <v>Jan. a Out.´01</v>
          </cell>
          <cell r="Q11" t="str">
            <v>POA - PORTO ALEGRE</v>
          </cell>
        </row>
        <row r="12">
          <cell r="I12" t="str">
            <v>Jan. a Nov.´01</v>
          </cell>
          <cell r="Q12" t="str">
            <v>FLORIANÓPOLIS</v>
          </cell>
        </row>
        <row r="13">
          <cell r="I13" t="str">
            <v>Jan. a Dez.´01</v>
          </cell>
          <cell r="Q13" t="str">
            <v>FORTALEZA</v>
          </cell>
        </row>
        <row r="14">
          <cell r="Q14" t="str">
            <v>PNT - PAINEL NACIONAL DE TELEVISÃO</v>
          </cell>
        </row>
        <row r="17">
          <cell r="I17" t="str">
            <v>FX. HORARIA 18 A 22</v>
          </cell>
        </row>
        <row r="18">
          <cell r="I18" t="str">
            <v>FX. HORARIA 18 A 24</v>
          </cell>
        </row>
        <row r="19">
          <cell r="I19" t="str">
            <v>FX. HORARIA 20 A 24</v>
          </cell>
        </row>
        <row r="22">
          <cell r="I22" t="str">
            <v>FX. HORARIA 07/12</v>
          </cell>
        </row>
        <row r="23">
          <cell r="I23" t="str">
            <v>FX. HORARIA 12/18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C10" t="str">
            <v>07:00 / 11:59</v>
          </cell>
          <cell r="D10">
            <v>5</v>
          </cell>
          <cell r="F10">
            <v>1.7</v>
          </cell>
          <cell r="G10">
            <v>102172.75</v>
          </cell>
          <cell r="H10">
            <v>27308.85</v>
          </cell>
          <cell r="I10">
            <v>3.0047150536713558</v>
          </cell>
          <cell r="J10">
            <v>61.4</v>
          </cell>
          <cell r="K10">
            <v>307</v>
          </cell>
          <cell r="L10">
            <v>30</v>
          </cell>
          <cell r="M10">
            <v>40</v>
          </cell>
          <cell r="P10">
            <v>27</v>
          </cell>
          <cell r="Q10">
            <v>34</v>
          </cell>
          <cell r="R10">
            <v>39</v>
          </cell>
        </row>
        <row r="11">
          <cell r="C11" t="str">
            <v>12:00 / 17:59</v>
          </cell>
          <cell r="D11">
            <v>10</v>
          </cell>
          <cell r="F11">
            <v>1.7</v>
          </cell>
          <cell r="G11">
            <v>204345.5</v>
          </cell>
          <cell r="H11">
            <v>54617.7</v>
          </cell>
          <cell r="I11">
            <v>2.0064058175981363</v>
          </cell>
          <cell r="J11">
            <v>41</v>
          </cell>
          <cell r="K11">
            <v>410</v>
          </cell>
          <cell r="L11">
            <v>31</v>
          </cell>
          <cell r="M11">
            <v>49</v>
          </cell>
          <cell r="P11">
            <v>29</v>
          </cell>
          <cell r="Q11">
            <v>33</v>
          </cell>
          <cell r="R11">
            <v>38</v>
          </cell>
        </row>
        <row r="12">
          <cell r="C12" t="str">
            <v>18:00 / 23:59</v>
          </cell>
          <cell r="D12">
            <v>24</v>
          </cell>
          <cell r="F12">
            <v>2.1</v>
          </cell>
          <cell r="G12">
            <v>490429.2</v>
          </cell>
          <cell r="H12">
            <v>131082.48000000001</v>
          </cell>
          <cell r="I12">
            <v>0.41800121199961177</v>
          </cell>
          <cell r="K12">
            <v>205</v>
          </cell>
          <cell r="L12">
            <v>33</v>
          </cell>
          <cell r="M12">
            <v>47</v>
          </cell>
          <cell r="P12">
            <v>34</v>
          </cell>
          <cell r="Q12">
            <v>34</v>
          </cell>
          <cell r="R12">
            <v>32</v>
          </cell>
        </row>
        <row r="13">
          <cell r="C13" t="str">
            <v>07:00 / 11:59</v>
          </cell>
          <cell r="D13">
            <v>2</v>
          </cell>
          <cell r="F13">
            <v>1.6</v>
          </cell>
          <cell r="G13">
            <v>40869.1</v>
          </cell>
          <cell r="H13">
            <v>10923.54</v>
          </cell>
          <cell r="I13">
            <v>7.5117876341783889</v>
          </cell>
          <cell r="J13">
            <v>153.5</v>
          </cell>
          <cell r="K13">
            <v>307</v>
          </cell>
          <cell r="L13">
            <v>22</v>
          </cell>
          <cell r="M13">
            <v>26</v>
          </cell>
          <cell r="P13">
            <v>29</v>
          </cell>
          <cell r="Q13">
            <v>38</v>
          </cell>
          <cell r="R13">
            <v>33</v>
          </cell>
        </row>
        <row r="14">
          <cell r="C14" t="str">
            <v>12:00 / 17:59</v>
          </cell>
          <cell r="D14">
            <v>4</v>
          </cell>
          <cell r="F14">
            <v>1.7</v>
          </cell>
          <cell r="G14">
            <v>81738.2</v>
          </cell>
          <cell r="H14">
            <v>21847.08</v>
          </cell>
          <cell r="I14">
            <v>5.0160145439953414</v>
          </cell>
          <cell r="J14">
            <v>102.5</v>
          </cell>
          <cell r="K14">
            <v>410</v>
          </cell>
          <cell r="L14">
            <v>28</v>
          </cell>
          <cell r="M14">
            <v>38</v>
          </cell>
          <cell r="P14">
            <v>26</v>
          </cell>
          <cell r="Q14">
            <v>36</v>
          </cell>
          <cell r="R14">
            <v>38</v>
          </cell>
        </row>
        <row r="15">
          <cell r="C15" t="str">
            <v>18:00 / 23:59</v>
          </cell>
          <cell r="D15">
            <v>5</v>
          </cell>
          <cell r="F15">
            <v>1.8</v>
          </cell>
          <cell r="G15">
            <v>102172.75</v>
          </cell>
          <cell r="H15">
            <v>27308.85</v>
          </cell>
          <cell r="I15">
            <v>2.0064058175981363</v>
          </cell>
          <cell r="K15">
            <v>205</v>
          </cell>
          <cell r="L15">
            <v>27</v>
          </cell>
          <cell r="M15">
            <v>36</v>
          </cell>
          <cell r="P15">
            <v>28</v>
          </cell>
          <cell r="Q15">
            <v>38</v>
          </cell>
          <cell r="R15">
            <v>34</v>
          </cell>
        </row>
        <row r="16">
          <cell r="C16" t="str">
            <v>07:00 / 11:59</v>
          </cell>
          <cell r="D16">
            <v>1</v>
          </cell>
          <cell r="F16">
            <v>1.6</v>
          </cell>
          <cell r="G16">
            <v>20434.55</v>
          </cell>
          <cell r="H16">
            <v>5461.77</v>
          </cell>
          <cell r="I16">
            <v>15.023575268356778</v>
          </cell>
          <cell r="J16">
            <v>307</v>
          </cell>
          <cell r="K16">
            <v>307</v>
          </cell>
          <cell r="L16">
            <v>16</v>
          </cell>
          <cell r="M16">
            <v>39</v>
          </cell>
          <cell r="P16">
            <v>44</v>
          </cell>
          <cell r="Q16">
            <v>23</v>
          </cell>
          <cell r="R16">
            <v>33</v>
          </cell>
        </row>
        <row r="17">
          <cell r="C17" t="str">
            <v>12:00 / 17:59</v>
          </cell>
          <cell r="D17">
            <v>1</v>
          </cell>
          <cell r="F17">
            <v>1.5</v>
          </cell>
          <cell r="G17">
            <v>20434.55</v>
          </cell>
          <cell r="H17">
            <v>5461.77</v>
          </cell>
          <cell r="I17">
            <v>20.064058175981366</v>
          </cell>
          <cell r="J17">
            <v>410</v>
          </cell>
          <cell r="K17">
            <v>410</v>
          </cell>
          <cell r="L17">
            <v>19</v>
          </cell>
          <cell r="M17">
            <v>53</v>
          </cell>
          <cell r="P17">
            <v>29</v>
          </cell>
          <cell r="Q17">
            <v>38</v>
          </cell>
          <cell r="R17">
            <v>33</v>
          </cell>
        </row>
        <row r="18">
          <cell r="C18" t="str">
            <v>18:00 / 23:59</v>
          </cell>
          <cell r="D18">
            <v>1</v>
          </cell>
          <cell r="F18">
            <v>1.5</v>
          </cell>
          <cell r="G18">
            <v>20434.55</v>
          </cell>
          <cell r="H18">
            <v>5461.77</v>
          </cell>
          <cell r="I18">
            <v>10.032029087990683</v>
          </cell>
          <cell r="K18">
            <v>205</v>
          </cell>
          <cell r="L18">
            <v>32</v>
          </cell>
          <cell r="M18">
            <v>50</v>
          </cell>
          <cell r="P18">
            <v>22</v>
          </cell>
          <cell r="Q18">
            <v>44</v>
          </cell>
          <cell r="R18">
            <v>34</v>
          </cell>
        </row>
        <row r="19">
          <cell r="C19" t="str">
            <v>07:00 / 11:59</v>
          </cell>
          <cell r="D19" t="str">
            <v>*</v>
          </cell>
          <cell r="F19">
            <v>1.1000000000000001</v>
          </cell>
          <cell r="G19" t="str">
            <v>-</v>
          </cell>
          <cell r="H19" t="e">
            <v>#VALUE!</v>
          </cell>
          <cell r="I19" t="e">
            <v>#VALUE!</v>
          </cell>
          <cell r="J19" t="e">
            <v>#VALUE!</v>
          </cell>
          <cell r="K19">
            <v>307</v>
          </cell>
          <cell r="L19">
            <v>31</v>
          </cell>
          <cell r="M19">
            <v>62</v>
          </cell>
          <cell r="P19">
            <v>46</v>
          </cell>
          <cell r="Q19">
            <v>30</v>
          </cell>
          <cell r="R19">
            <v>24</v>
          </cell>
        </row>
        <row r="20">
          <cell r="C20" t="str">
            <v>12:00 / 17:59</v>
          </cell>
          <cell r="D20" t="str">
            <v>*</v>
          </cell>
          <cell r="F20">
            <v>1.3</v>
          </cell>
          <cell r="G20" t="str">
            <v>-</v>
          </cell>
          <cell r="H20" t="e">
            <v>#VALUE!</v>
          </cell>
          <cell r="I20" t="e">
            <v>#VALUE!</v>
          </cell>
          <cell r="J20" t="e">
            <v>#VALUE!</v>
          </cell>
          <cell r="K20">
            <v>410</v>
          </cell>
          <cell r="L20">
            <v>47</v>
          </cell>
          <cell r="M20">
            <v>38</v>
          </cell>
          <cell r="P20">
            <v>23</v>
          </cell>
          <cell r="Q20">
            <v>17</v>
          </cell>
          <cell r="R20">
            <v>60</v>
          </cell>
        </row>
        <row r="21">
          <cell r="C21" t="str">
            <v>18:00 / 23:59</v>
          </cell>
          <cell r="D21">
            <v>1</v>
          </cell>
          <cell r="F21">
            <v>1.5</v>
          </cell>
          <cell r="G21">
            <v>20434.55</v>
          </cell>
          <cell r="H21">
            <v>5461.77</v>
          </cell>
          <cell r="I21">
            <v>10.032029087990683</v>
          </cell>
          <cell r="K21">
            <v>205</v>
          </cell>
          <cell r="L21">
            <v>57</v>
          </cell>
          <cell r="M21">
            <v>31</v>
          </cell>
          <cell r="P21">
            <v>28</v>
          </cell>
          <cell r="Q21">
            <v>19</v>
          </cell>
          <cell r="R21">
            <v>53</v>
          </cell>
        </row>
        <row r="22">
          <cell r="C22" t="str">
            <v>07:00 / 11:59</v>
          </cell>
          <cell r="D22" t="str">
            <v>*</v>
          </cell>
          <cell r="F22">
            <v>1.2</v>
          </cell>
          <cell r="G22" t="str">
            <v>-</v>
          </cell>
          <cell r="H22" t="e">
            <v>#VALUE!</v>
          </cell>
          <cell r="I22" t="e">
            <v>#VALUE!</v>
          </cell>
          <cell r="J22" t="e">
            <v>#VALUE!</v>
          </cell>
          <cell r="K22">
            <v>307</v>
          </cell>
          <cell r="L22">
            <v>33</v>
          </cell>
          <cell r="M22">
            <v>24</v>
          </cell>
          <cell r="P22">
            <v>20</v>
          </cell>
          <cell r="Q22">
            <v>16</v>
          </cell>
          <cell r="R22">
            <v>64</v>
          </cell>
        </row>
        <row r="23">
          <cell r="C23" t="str">
            <v>12:00 / 17:59</v>
          </cell>
          <cell r="D23" t="str">
            <v>*</v>
          </cell>
          <cell r="F23">
            <v>1.3</v>
          </cell>
          <cell r="G23" t="str">
            <v>-</v>
          </cell>
          <cell r="H23" t="e">
            <v>#VALUE!</v>
          </cell>
          <cell r="I23" t="e">
            <v>#VALUE!</v>
          </cell>
          <cell r="J23" t="e">
            <v>#VALUE!</v>
          </cell>
          <cell r="K23">
            <v>410</v>
          </cell>
          <cell r="L23">
            <v>38</v>
          </cell>
          <cell r="M23">
            <v>46</v>
          </cell>
          <cell r="P23">
            <v>32</v>
          </cell>
          <cell r="Q23">
            <v>28</v>
          </cell>
          <cell r="R23">
            <v>40</v>
          </cell>
        </row>
        <row r="24">
          <cell r="C24" t="str">
            <v>18:00 / 23:59</v>
          </cell>
          <cell r="D24" t="str">
            <v>*</v>
          </cell>
          <cell r="F24">
            <v>1.5</v>
          </cell>
          <cell r="G24" t="str">
            <v>-</v>
          </cell>
          <cell r="H24" t="e">
            <v>#VALUE!</v>
          </cell>
          <cell r="I24" t="e">
            <v>#VALUE!</v>
          </cell>
          <cell r="K24">
            <v>205</v>
          </cell>
          <cell r="L24">
            <v>43</v>
          </cell>
          <cell r="M24">
            <v>43</v>
          </cell>
          <cell r="P24">
            <v>26</v>
          </cell>
          <cell r="Q24">
            <v>27</v>
          </cell>
          <cell r="R24">
            <v>47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marc"/>
      <sheetName val="capa"/>
      <sheetName val="cro"/>
      <sheetName val="rubens"/>
      <sheetName val="revista"/>
      <sheetName val="capa ppfev"/>
      <sheetName val="cro (2)"/>
      <sheetName val="tv"/>
      <sheetName val="rd"/>
      <sheetName val="capa maes"/>
      <sheetName val="cro maes "/>
      <sheetName val="od maes"/>
      <sheetName val="rd maes"/>
      <sheetName val="capa nam"/>
      <sheetName val="cro namo"/>
      <sheetName val="od namo"/>
      <sheetName val="rd namo"/>
      <sheetName val="pp ago"/>
      <sheetName val="cro pp ago"/>
      <sheetName val="tv pp ago"/>
      <sheetName val="rd pp ago"/>
      <sheetName val="capa_ppfev"/>
      <sheetName val="cro_(2)"/>
      <sheetName val="capa_maes"/>
      <sheetName val="cro_maes_"/>
      <sheetName val="od_maes"/>
      <sheetName val="rd_maes"/>
      <sheetName val="capa_nam"/>
      <sheetName val="cro_namo"/>
      <sheetName val="od_namo"/>
      <sheetName val="rd_namo"/>
      <sheetName val="pp_ago"/>
      <sheetName val="cro_pp_ago"/>
      <sheetName val="tv_pp_ago"/>
      <sheetName val="rd_pp_ago"/>
      <sheetName val="Resumo_Cobertura"/>
      <sheetName val="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RecUni"/>
      <sheetName val="DetDemoRes"/>
      <sheetName val="DetDemoRes (2)"/>
      <sheetName val="Demanda"/>
      <sheetName val="PlanInvA"/>
      <sheetName val="PlanInvB"/>
      <sheetName val="PlaFin"/>
      <sheetName val="FluxCxaInd"/>
      <sheetName val="FluxCxa"/>
      <sheetName val="BalPat"/>
      <sheetName val="RecHum"/>
      <sheetName val="Sispec"/>
      <sheetName val="SispecPSAP"/>
      <sheetName val="Tabelas"/>
      <sheetName val="MêsBase"/>
      <sheetName val="plama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Chave</v>
          </cell>
          <cell r="B1" t="str">
            <v>01/01/00</v>
          </cell>
          <cell r="C1" t="str">
            <v>01/02/00</v>
          </cell>
          <cell r="D1" t="str">
            <v>01/03/00</v>
          </cell>
          <cell r="E1" t="str">
            <v>01/04/00</v>
          </cell>
          <cell r="F1" t="str">
            <v>01/05/00</v>
          </cell>
          <cell r="G1" t="str">
            <v>01/06/00</v>
          </cell>
          <cell r="H1" t="str">
            <v>01/07/00</v>
          </cell>
          <cell r="I1" t="str">
            <v>01/08/00</v>
          </cell>
          <cell r="J1" t="str">
            <v>01/09/00</v>
          </cell>
          <cell r="K1" t="str">
            <v>01/10/00</v>
          </cell>
          <cell r="L1" t="str">
            <v>01/11/00</v>
          </cell>
        </row>
        <row r="2">
          <cell r="A2" t="str">
            <v>Telerj11110000</v>
          </cell>
          <cell r="B2">
            <v>31.956939999999999</v>
          </cell>
          <cell r="C2">
            <v>25.208209999999998</v>
          </cell>
          <cell r="D2">
            <v>48.103720000000003</v>
          </cell>
          <cell r="E2">
            <v>43.203720000000004</v>
          </cell>
          <cell r="F2">
            <v>40.503720000000001</v>
          </cell>
          <cell r="G2">
            <v>41.803719999999998</v>
          </cell>
          <cell r="H2">
            <v>42.303719999999998</v>
          </cell>
          <cell r="I2">
            <v>4.2037200000000006</v>
          </cell>
          <cell r="J2">
            <v>16.703720000000001</v>
          </cell>
          <cell r="K2">
            <v>14.703719999999999</v>
          </cell>
          <cell r="L2">
            <v>11.5</v>
          </cell>
        </row>
        <row r="3">
          <cell r="A3" t="str">
            <v>Telerj11120000</v>
          </cell>
          <cell r="B3">
            <v>1098.3577</v>
          </cell>
          <cell r="C3">
            <v>1136.2058</v>
          </cell>
          <cell r="D3">
            <v>2478.0267799999997</v>
          </cell>
          <cell r="E3">
            <v>1268.3413700000001</v>
          </cell>
          <cell r="F3">
            <v>1035.10437</v>
          </cell>
          <cell r="G3">
            <v>3709.1212300000002</v>
          </cell>
          <cell r="H3">
            <v>334.60361999999998</v>
          </cell>
          <cell r="I3">
            <v>356.91838999999999</v>
          </cell>
          <cell r="J3">
            <v>5499.4022199999999</v>
          </cell>
          <cell r="K3">
            <v>20286.26943</v>
          </cell>
          <cell r="L3">
            <v>12767.47739</v>
          </cell>
        </row>
        <row r="4">
          <cell r="A4" t="str">
            <v>Telerj11130000</v>
          </cell>
          <cell r="B4">
            <v>30858.310269999998</v>
          </cell>
          <cell r="C4">
            <v>31104.437089999999</v>
          </cell>
          <cell r="D4">
            <v>50258.269270000004</v>
          </cell>
          <cell r="E4">
            <v>13753.20277</v>
          </cell>
          <cell r="F4">
            <v>8464.667730000001</v>
          </cell>
          <cell r="G4">
            <v>57541.196309999999</v>
          </cell>
          <cell r="H4">
            <v>381.21643</v>
          </cell>
          <cell r="I4">
            <v>385.50441999999998</v>
          </cell>
          <cell r="J4">
            <v>2928.39939</v>
          </cell>
          <cell r="K4">
            <v>5896.0459700000001</v>
          </cell>
          <cell r="L4">
            <v>10147.636970000001</v>
          </cell>
        </row>
        <row r="5">
          <cell r="A5" t="str">
            <v>Telerj11211000</v>
          </cell>
          <cell r="B5">
            <v>436267.05729999999</v>
          </cell>
          <cell r="C5">
            <v>464354.315</v>
          </cell>
          <cell r="D5">
            <v>491231.16860000003</v>
          </cell>
          <cell r="E5">
            <v>561682.63899999997</v>
          </cell>
          <cell r="F5">
            <v>574057.50249999994</v>
          </cell>
          <cell r="G5">
            <v>571768.98629999999</v>
          </cell>
          <cell r="H5">
            <v>607367.96629999997</v>
          </cell>
          <cell r="I5">
            <v>611178.4817</v>
          </cell>
          <cell r="J5">
            <v>663172.46470000001</v>
          </cell>
          <cell r="K5">
            <v>706197.53610000003</v>
          </cell>
          <cell r="L5">
            <v>752806.36750000005</v>
          </cell>
        </row>
        <row r="6">
          <cell r="A6" t="str">
            <v>Telerj11212000</v>
          </cell>
          <cell r="B6">
            <v>63.245550000000001</v>
          </cell>
          <cell r="C6">
            <v>63.245550000000001</v>
          </cell>
          <cell r="D6">
            <v>63.245550000000001</v>
          </cell>
          <cell r="E6">
            <v>5574.3048799999997</v>
          </cell>
          <cell r="F6">
            <v>24.328720000000001</v>
          </cell>
          <cell r="G6">
            <v>0.67500000000000004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Telerj11213000</v>
          </cell>
          <cell r="B7">
            <v>975.38830000000007</v>
          </cell>
          <cell r="C7">
            <v>1121.7017900000001</v>
          </cell>
          <cell r="D7">
            <v>341.49053999999995</v>
          </cell>
          <cell r="E7">
            <v>126.08645</v>
          </cell>
          <cell r="F7">
            <v>1945.5334800000001</v>
          </cell>
          <cell r="G7">
            <v>1935.8111100000001</v>
          </cell>
          <cell r="H7">
            <v>797.69137999999998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Telerj11215000</v>
          </cell>
          <cell r="B8">
            <v>-5984.6776220000002</v>
          </cell>
          <cell r="C8">
            <v>-10756.212240000001</v>
          </cell>
          <cell r="D8">
            <v>-18082.306339999999</v>
          </cell>
          <cell r="E8">
            <v>-23422.000649999998</v>
          </cell>
          <cell r="F8">
            <v>-11489.722300000001</v>
          </cell>
          <cell r="G8">
            <v>-6354.3136100000002</v>
          </cell>
          <cell r="H8">
            <v>-11261.322029999999</v>
          </cell>
          <cell r="I8">
            <v>-13828.80683</v>
          </cell>
          <cell r="J8">
            <v>-11466.444619999998</v>
          </cell>
          <cell r="K8">
            <v>-12479.72229</v>
          </cell>
          <cell r="L8">
            <v>-4030.3527100000001</v>
          </cell>
        </row>
        <row r="9">
          <cell r="A9" t="str">
            <v>Telerj11218000</v>
          </cell>
          <cell r="B9">
            <v>12672.644960000001</v>
          </cell>
          <cell r="C9">
            <v>11973.2719</v>
          </cell>
          <cell r="D9">
            <v>14000.7958</v>
          </cell>
          <cell r="E9">
            <v>11728.374250000001</v>
          </cell>
          <cell r="F9">
            <v>11065.365679999999</v>
          </cell>
          <cell r="G9">
            <v>10288.52547</v>
          </cell>
          <cell r="H9">
            <v>10567.811029999999</v>
          </cell>
          <cell r="I9">
            <v>9203.1003599999985</v>
          </cell>
          <cell r="J9">
            <v>17722.696059999998</v>
          </cell>
          <cell r="K9">
            <v>7574.1527400000004</v>
          </cell>
          <cell r="L9">
            <v>9472.3187600000001</v>
          </cell>
        </row>
        <row r="10">
          <cell r="A10" t="str">
            <v>Telerj11219000</v>
          </cell>
          <cell r="B10">
            <v>-20886.152999999998</v>
          </cell>
          <cell r="C10">
            <v>-24272.269</v>
          </cell>
          <cell r="D10">
            <v>-25072.269</v>
          </cell>
          <cell r="E10">
            <v>-25872.269</v>
          </cell>
          <cell r="F10">
            <v>-27464.692999999999</v>
          </cell>
          <cell r="G10">
            <v>-28374.66</v>
          </cell>
          <cell r="H10">
            <v>-29206.344000000001</v>
          </cell>
          <cell r="I10">
            <v>-29570.440920000001</v>
          </cell>
          <cell r="J10">
            <v>-30313.281920000001</v>
          </cell>
          <cell r="K10">
            <v>-31170.74192</v>
          </cell>
          <cell r="L10">
            <v>-32163.533920000002</v>
          </cell>
        </row>
        <row r="11">
          <cell r="A11" t="str">
            <v>Telerj11220000</v>
          </cell>
          <cell r="B11">
            <v>43323.89228</v>
          </cell>
          <cell r="C11">
            <v>29319.069800000001</v>
          </cell>
          <cell r="D11">
            <v>29782.17009</v>
          </cell>
          <cell r="E11">
            <v>22982.898799999999</v>
          </cell>
          <cell r="F11">
            <v>23651.435289999998</v>
          </cell>
          <cell r="G11">
            <v>33077.43374</v>
          </cell>
          <cell r="H11">
            <v>5217.7332400000005</v>
          </cell>
          <cell r="I11">
            <v>2028.2633899999998</v>
          </cell>
          <cell r="J11">
            <v>0</v>
          </cell>
          <cell r="K11">
            <v>3500</v>
          </cell>
          <cell r="L11">
            <v>3558.7485799999999</v>
          </cell>
        </row>
        <row r="12">
          <cell r="A12" t="str">
            <v>Telerj11230000</v>
          </cell>
          <cell r="B12">
            <v>260708.05719999998</v>
          </cell>
          <cell r="C12">
            <v>280693.91619999998</v>
          </cell>
          <cell r="D12">
            <v>288912.06880000001</v>
          </cell>
          <cell r="E12">
            <v>300002.16939999996</v>
          </cell>
          <cell r="F12">
            <v>356383.88760000002</v>
          </cell>
          <cell r="G12">
            <v>372680.77989999996</v>
          </cell>
          <cell r="H12">
            <v>313131.21100000001</v>
          </cell>
          <cell r="I12">
            <v>373737.47499999998</v>
          </cell>
          <cell r="J12">
            <v>504015.32380000001</v>
          </cell>
          <cell r="K12">
            <v>494106.72480000003</v>
          </cell>
          <cell r="L12">
            <v>465598.44769999996</v>
          </cell>
        </row>
        <row r="13">
          <cell r="A13" t="str">
            <v>Telerj11231000</v>
          </cell>
          <cell r="B13">
            <v>136044.12419999999</v>
          </cell>
          <cell r="C13">
            <v>182607.9656</v>
          </cell>
          <cell r="D13">
            <v>185017.65419999999</v>
          </cell>
          <cell r="E13">
            <v>195154.4865</v>
          </cell>
          <cell r="F13">
            <v>239464.2709</v>
          </cell>
          <cell r="G13">
            <v>257110.5331</v>
          </cell>
          <cell r="H13">
            <v>194078.62</v>
          </cell>
          <cell r="I13">
            <v>241772.06209999998</v>
          </cell>
          <cell r="J13">
            <v>362432.66860000003</v>
          </cell>
          <cell r="K13">
            <v>352512.94630000001</v>
          </cell>
          <cell r="L13">
            <v>315693.61110000004</v>
          </cell>
        </row>
        <row r="14">
          <cell r="A14" t="str">
            <v>Telerj11231100</v>
          </cell>
          <cell r="B14">
            <v>95269.051720000003</v>
          </cell>
          <cell r="C14">
            <v>96548.619919999997</v>
          </cell>
          <cell r="D14">
            <v>100114.1437</v>
          </cell>
          <cell r="E14">
            <v>101774.6483</v>
          </cell>
          <cell r="F14">
            <v>96400.9715</v>
          </cell>
          <cell r="G14">
            <v>101905.8045</v>
          </cell>
          <cell r="H14">
            <v>102041.84120000001</v>
          </cell>
          <cell r="I14">
            <v>104471.07120000001</v>
          </cell>
          <cell r="J14">
            <v>181066.22659999999</v>
          </cell>
          <cell r="K14">
            <v>174309.49040000001</v>
          </cell>
          <cell r="L14">
            <v>170998.3524</v>
          </cell>
        </row>
        <row r="15">
          <cell r="A15" t="str">
            <v>Telerj11231120</v>
          </cell>
          <cell r="B15">
            <v>1576.9881399999999</v>
          </cell>
          <cell r="C15">
            <v>1899.30746</v>
          </cell>
          <cell r="D15">
            <v>2084.6902</v>
          </cell>
          <cell r="E15">
            <v>2257.24899</v>
          </cell>
          <cell r="F15">
            <v>1904.3031100000001</v>
          </cell>
          <cell r="G15">
            <v>1856.72171</v>
          </cell>
          <cell r="H15">
            <v>1391.2974299999998</v>
          </cell>
          <cell r="I15">
            <v>1252.79133</v>
          </cell>
          <cell r="J15">
            <v>1245.9889599999999</v>
          </cell>
          <cell r="K15">
            <v>1131.1094900000001</v>
          </cell>
          <cell r="L15">
            <v>1136.01749</v>
          </cell>
        </row>
        <row r="16">
          <cell r="A16" t="str">
            <v>Telerj11231132</v>
          </cell>
          <cell r="B16">
            <v>37991.643280000004</v>
          </cell>
          <cell r="C16">
            <v>39708.745869999999</v>
          </cell>
          <cell r="D16">
            <v>41475.937039999997</v>
          </cell>
          <cell r="E16">
            <v>44107.616249999999</v>
          </cell>
          <cell r="F16">
            <v>43764.39417</v>
          </cell>
          <cell r="G16">
            <v>43605.931240000005</v>
          </cell>
          <cell r="H16">
            <v>44182.472580000001</v>
          </cell>
          <cell r="I16">
            <v>44550.832459999998</v>
          </cell>
          <cell r="J16">
            <v>50915.119590000002</v>
          </cell>
          <cell r="K16">
            <v>44941.684289999997</v>
          </cell>
          <cell r="L16">
            <v>45428.207900000001</v>
          </cell>
        </row>
        <row r="17">
          <cell r="A17" t="str">
            <v>Telerj11231133</v>
          </cell>
          <cell r="B17">
            <v>337.16440250000005</v>
          </cell>
          <cell r="C17">
            <v>38.570219999999999</v>
          </cell>
          <cell r="D17">
            <v>999.50019250000003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Telerj11231138</v>
          </cell>
          <cell r="B18">
            <v>5011.1914100000004</v>
          </cell>
          <cell r="C18">
            <v>4009.8107500000001</v>
          </cell>
          <cell r="D18">
            <v>3110.1424200000001</v>
          </cell>
          <cell r="E18">
            <v>3110.1424200000001</v>
          </cell>
          <cell r="F18">
            <v>2434.4088900000002</v>
          </cell>
          <cell r="G18">
            <v>1365.0399499999999</v>
          </cell>
          <cell r="H18">
            <v>414.00085999999999</v>
          </cell>
          <cell r="I18">
            <v>1669.7697900000001</v>
          </cell>
          <cell r="J18">
            <v>260.75229000000002</v>
          </cell>
          <cell r="K18">
            <v>260.75229000000002</v>
          </cell>
          <cell r="L18">
            <v>260.75229000000002</v>
          </cell>
        </row>
        <row r="19">
          <cell r="A19" t="str">
            <v>Telerj11231141</v>
          </cell>
          <cell r="B19">
            <v>148.3523371</v>
          </cell>
          <cell r="C19">
            <v>13.885279200000001</v>
          </cell>
          <cell r="D19">
            <v>359.8200693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74822.121930000008</v>
          </cell>
          <cell r="K19">
            <v>74706.010930000004</v>
          </cell>
          <cell r="L19">
            <v>70754.553390000001</v>
          </cell>
        </row>
        <row r="20">
          <cell r="A20" t="str">
            <v>Telerj11231142</v>
          </cell>
          <cell r="B20">
            <v>13676.991699999999</v>
          </cell>
          <cell r="C20">
            <v>14295.14861</v>
          </cell>
          <cell r="D20">
            <v>14931.33743</v>
          </cell>
          <cell r="E20">
            <v>15878.741960000001</v>
          </cell>
          <cell r="F20">
            <v>15755.182000000001</v>
          </cell>
          <cell r="G20">
            <v>15698.13571</v>
          </cell>
          <cell r="H20">
            <v>15905.69001</v>
          </cell>
          <cell r="I20">
            <v>16038.29984</v>
          </cell>
          <cell r="J20">
            <v>18329.443039999998</v>
          </cell>
          <cell r="K20">
            <v>16179.00633</v>
          </cell>
          <cell r="L20">
            <v>16354.154829999999</v>
          </cell>
        </row>
        <row r="21">
          <cell r="A21" t="str">
            <v>Telerj11231144</v>
          </cell>
          <cell r="B21">
            <v>551.02152000000001</v>
          </cell>
          <cell r="C21">
            <v>551.02152000000001</v>
          </cell>
          <cell r="D21">
            <v>549.48070999999993</v>
          </cell>
          <cell r="E21">
            <v>550.83127999999999</v>
          </cell>
          <cell r="F21">
            <v>549.07737999999995</v>
          </cell>
          <cell r="G21">
            <v>548.88606000000004</v>
          </cell>
          <cell r="H21">
            <v>548.28913</v>
          </cell>
          <cell r="I21">
            <v>547.14500999999996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Telerj11231148</v>
          </cell>
          <cell r="B22">
            <v>8045.2093099999993</v>
          </cell>
          <cell r="C22">
            <v>8045.2093099999993</v>
          </cell>
          <cell r="D22">
            <v>8045.2093099999993</v>
          </cell>
          <cell r="E22">
            <v>8045.2093099999993</v>
          </cell>
          <cell r="F22">
            <v>8045.2093099999993</v>
          </cell>
          <cell r="G22">
            <v>8045.2093099999993</v>
          </cell>
          <cell r="H22">
            <v>8045.2093099999993</v>
          </cell>
          <cell r="I22">
            <v>8496.0949099999998</v>
          </cell>
          <cell r="J22">
            <v>8045.2093099999993</v>
          </cell>
          <cell r="K22">
            <v>8045.2093099999993</v>
          </cell>
          <cell r="L22">
            <v>8045.2093099999993</v>
          </cell>
        </row>
        <row r="23">
          <cell r="A23" t="str">
            <v>Telerj11231400</v>
          </cell>
          <cell r="B23">
            <v>2908.5074599999998</v>
          </cell>
          <cell r="C23">
            <v>2992.7013099999999</v>
          </cell>
          <cell r="D23">
            <v>3394.8343999999997</v>
          </cell>
          <cell r="E23">
            <v>4166.8403900000003</v>
          </cell>
          <cell r="F23">
            <v>4354.9049400000004</v>
          </cell>
          <cell r="G23">
            <v>4993.2479499999999</v>
          </cell>
          <cell r="H23">
            <v>7894.8879999999999</v>
          </cell>
          <cell r="I23">
            <v>8388.0105299999996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Telerj11236000</v>
          </cell>
          <cell r="B24">
            <v>63078.103090000004</v>
          </cell>
          <cell r="C24">
            <v>68956.023060000007</v>
          </cell>
          <cell r="D24">
            <v>75173.566230000011</v>
          </cell>
          <cell r="E24">
            <v>78120.153489999997</v>
          </cell>
          <cell r="F24">
            <v>82353.626120000001</v>
          </cell>
          <cell r="G24">
            <v>84506.488239999991</v>
          </cell>
          <cell r="H24">
            <v>101803.4813</v>
          </cell>
          <cell r="I24">
            <v>111585.114</v>
          </cell>
          <cell r="J24">
            <v>112637.8161</v>
          </cell>
          <cell r="K24">
            <v>116144.0346</v>
          </cell>
          <cell r="L24">
            <v>124930.0711</v>
          </cell>
        </row>
        <row r="25">
          <cell r="A25" t="str">
            <v>Telerj11250000</v>
          </cell>
          <cell r="B25">
            <v>54.46942</v>
          </cell>
          <cell r="C25">
            <v>54.46942</v>
          </cell>
          <cell r="D25">
            <v>54.467100000000002</v>
          </cell>
          <cell r="E25">
            <v>54.467100000000002</v>
          </cell>
          <cell r="F25">
            <v>54.468440000000001</v>
          </cell>
          <cell r="G25">
            <v>54.468440000000001</v>
          </cell>
          <cell r="H25">
            <v>54.468440000000001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Telerj11270000</v>
          </cell>
          <cell r="B26">
            <v>5698.3354100000006</v>
          </cell>
          <cell r="C26">
            <v>5744.1498600000004</v>
          </cell>
          <cell r="D26">
            <v>6417.7378399999998</v>
          </cell>
          <cell r="E26">
            <v>5325.0745099999995</v>
          </cell>
          <cell r="F26">
            <v>6188.8444400000008</v>
          </cell>
          <cell r="G26">
            <v>6440.71414</v>
          </cell>
          <cell r="H26">
            <v>5763.0191199999999</v>
          </cell>
          <cell r="I26">
            <v>4276.4903700000004</v>
          </cell>
          <cell r="J26">
            <v>3849.7966200000001</v>
          </cell>
          <cell r="K26">
            <v>4067.5318700000003</v>
          </cell>
          <cell r="L26">
            <v>5093.6930899999998</v>
          </cell>
        </row>
        <row r="27">
          <cell r="A27" t="str">
            <v>Telerj11290000</v>
          </cell>
          <cell r="B27">
            <v>7551.0040899999995</v>
          </cell>
          <cell r="C27">
            <v>8632.7198399999997</v>
          </cell>
          <cell r="D27">
            <v>9233.4966400000012</v>
          </cell>
          <cell r="E27">
            <v>6147.6808700000001</v>
          </cell>
          <cell r="F27">
            <v>12008.785820000001</v>
          </cell>
          <cell r="G27">
            <v>5713.2839899999999</v>
          </cell>
          <cell r="H27">
            <v>7919.8532000000005</v>
          </cell>
          <cell r="I27">
            <v>6290.2485700000007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Telerj11300000</v>
          </cell>
          <cell r="B28">
            <v>18230.858469999999</v>
          </cell>
          <cell r="C28">
            <v>13949.93651</v>
          </cell>
          <cell r="D28">
            <v>10889.316800000001</v>
          </cell>
          <cell r="E28">
            <v>7381.8923399999994</v>
          </cell>
          <cell r="F28">
            <v>5921.0243399999999</v>
          </cell>
          <cell r="G28">
            <v>1576.0223500000002</v>
          </cell>
          <cell r="H28">
            <v>821.42406999999992</v>
          </cell>
          <cell r="I28">
            <v>1016.53612</v>
          </cell>
          <cell r="J28">
            <v>3194.9857700000002</v>
          </cell>
          <cell r="K28">
            <v>5166.8962499999998</v>
          </cell>
          <cell r="L28">
            <v>5364.1135899999999</v>
          </cell>
        </row>
        <row r="29">
          <cell r="A29" t="str">
            <v>Telerj12120000</v>
          </cell>
          <cell r="B29">
            <v>8863.3096500000011</v>
          </cell>
          <cell r="C29">
            <v>8863.3096500000011</v>
          </cell>
          <cell r="D29">
            <v>8863.3096500000011</v>
          </cell>
          <cell r="E29">
            <v>8863.3096500000011</v>
          </cell>
          <cell r="F29">
            <v>8863.3096500000011</v>
          </cell>
          <cell r="G29">
            <v>8863.3096500000011</v>
          </cell>
          <cell r="H29">
            <v>8863.3096500000011</v>
          </cell>
          <cell r="I29">
            <v>8863.3096500000011</v>
          </cell>
          <cell r="J29">
            <v>8863.3096500000011</v>
          </cell>
          <cell r="K29">
            <v>8863.3096500000011</v>
          </cell>
          <cell r="L29">
            <v>8863.3096500000011</v>
          </cell>
        </row>
        <row r="30">
          <cell r="A30" t="str">
            <v>Telerj12130000</v>
          </cell>
          <cell r="B30">
            <v>323624.13589999999</v>
          </cell>
          <cell r="C30">
            <v>375715.02</v>
          </cell>
          <cell r="D30">
            <v>375252.19349999999</v>
          </cell>
          <cell r="E30">
            <v>377755.80580000003</v>
          </cell>
          <cell r="F30">
            <v>383741.46369999996</v>
          </cell>
          <cell r="G30">
            <v>378237.41810000001</v>
          </cell>
          <cell r="H30">
            <v>373259.71510000003</v>
          </cell>
          <cell r="I30">
            <v>377758.10480000003</v>
          </cell>
          <cell r="J30">
            <v>295218.84710000001</v>
          </cell>
          <cell r="K30">
            <v>300432.2782</v>
          </cell>
          <cell r="L30">
            <v>298099.3</v>
          </cell>
        </row>
        <row r="31">
          <cell r="A31" t="str">
            <v>Telerj12131111</v>
          </cell>
          <cell r="B31">
            <v>231030.63259999998</v>
          </cell>
          <cell r="C31">
            <v>239646.72219999999</v>
          </cell>
          <cell r="D31">
            <v>239223.842</v>
          </cell>
          <cell r="E31">
            <v>241070.3155</v>
          </cell>
          <cell r="F31">
            <v>245373.99919999999</v>
          </cell>
          <cell r="G31">
            <v>241123.25260000001</v>
          </cell>
          <cell r="H31">
            <v>239212.79619999998</v>
          </cell>
          <cell r="I31">
            <v>243436.41759999999</v>
          </cell>
          <cell r="J31">
            <v>235385.84519999998</v>
          </cell>
          <cell r="K31">
            <v>235060.12430000002</v>
          </cell>
          <cell r="L31">
            <v>224057.38259999998</v>
          </cell>
        </row>
        <row r="32">
          <cell r="A32" t="str">
            <v>Telerj12131114</v>
          </cell>
          <cell r="B32">
            <v>13274.7379</v>
          </cell>
          <cell r="C32">
            <v>17265.185969999999</v>
          </cell>
          <cell r="D32">
            <v>17304.010969999999</v>
          </cell>
          <cell r="E32">
            <v>17304.022390000002</v>
          </cell>
          <cell r="F32">
            <v>17400.2143</v>
          </cell>
          <cell r="G32">
            <v>17613.63652</v>
          </cell>
          <cell r="H32">
            <v>14231.032499999999</v>
          </cell>
          <cell r="I32">
            <v>14987.861279999999</v>
          </cell>
          <cell r="J32">
            <v>15117.393269999999</v>
          </cell>
          <cell r="K32">
            <v>15921.515800000001</v>
          </cell>
          <cell r="L32">
            <v>18457.94497</v>
          </cell>
        </row>
        <row r="33">
          <cell r="A33" t="str">
            <v>Telerj12131121</v>
          </cell>
          <cell r="B33">
            <v>73681.873059999998</v>
          </cell>
          <cell r="C33">
            <v>76873.1345</v>
          </cell>
          <cell r="D33">
            <v>76793.266140000007</v>
          </cell>
          <cell r="E33">
            <v>77457.983950000009</v>
          </cell>
          <cell r="F33">
            <v>79007.515310000003</v>
          </cell>
          <cell r="G33">
            <v>77469.65539</v>
          </cell>
          <cell r="H33">
            <v>79027.673030000005</v>
          </cell>
          <cell r="I33">
            <v>78304.401389999999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Telerj12131122</v>
          </cell>
          <cell r="B34">
            <v>4305.4617199999993</v>
          </cell>
          <cell r="C34">
            <v>5738.0095799999999</v>
          </cell>
          <cell r="D34">
            <v>5747.4935500000001</v>
          </cell>
          <cell r="E34">
            <v>5745.2280499999997</v>
          </cell>
          <cell r="F34">
            <v>5779.8531199999998</v>
          </cell>
          <cell r="G34">
            <v>5852.8458899999996</v>
          </cell>
          <cell r="H34">
            <v>4612.4613600000002</v>
          </cell>
          <cell r="I34">
            <v>4856.6562199999998</v>
          </cell>
          <cell r="J34">
            <v>5442.2616200000002</v>
          </cell>
          <cell r="K34">
            <v>5731.7457300000005</v>
          </cell>
          <cell r="L34">
            <v>6644.8602300000002</v>
          </cell>
        </row>
        <row r="35">
          <cell r="A35" t="str">
            <v>Telerj14100000</v>
          </cell>
          <cell r="B35">
            <v>2160.6666600000003</v>
          </cell>
          <cell r="C35">
            <v>2160.6666600000003</v>
          </cell>
          <cell r="D35">
            <v>2160.6666600000003</v>
          </cell>
          <cell r="E35">
            <v>2160.6666600000003</v>
          </cell>
          <cell r="F35">
            <v>2160.6666600000003</v>
          </cell>
          <cell r="G35">
            <v>2334.0007599999999</v>
          </cell>
          <cell r="H35">
            <v>2334.0007599999999</v>
          </cell>
          <cell r="I35">
            <v>2334.0007599999999</v>
          </cell>
          <cell r="J35">
            <v>2334.0008199999997</v>
          </cell>
          <cell r="K35">
            <v>2334.0008199999997</v>
          </cell>
          <cell r="L35">
            <v>2334.0008199999997</v>
          </cell>
        </row>
        <row r="36">
          <cell r="A36" t="str">
            <v>Telerj14210000</v>
          </cell>
          <cell r="B36">
            <v>10006388.728</v>
          </cell>
          <cell r="C36">
            <v>10006388.922</v>
          </cell>
          <cell r="D36">
            <v>10006438.523</v>
          </cell>
          <cell r="E36">
            <v>10007018.630000001</v>
          </cell>
          <cell r="F36">
            <v>9950577.3159999996</v>
          </cell>
          <cell r="G36">
            <v>10009728.295</v>
          </cell>
          <cell r="H36">
            <v>9993534.2109999992</v>
          </cell>
          <cell r="I36">
            <v>10150875.689999999</v>
          </cell>
          <cell r="J36">
            <v>10359663.654999999</v>
          </cell>
          <cell r="K36">
            <v>10380682.359999999</v>
          </cell>
          <cell r="L36">
            <v>10410473.646</v>
          </cell>
        </row>
        <row r="37">
          <cell r="A37" t="str">
            <v>Telerj14220000</v>
          </cell>
          <cell r="B37">
            <v>91.18835</v>
          </cell>
          <cell r="C37">
            <v>91.18835</v>
          </cell>
          <cell r="D37">
            <v>91.18835</v>
          </cell>
          <cell r="E37">
            <v>91.18835</v>
          </cell>
          <cell r="F37">
            <v>91.18835</v>
          </cell>
          <cell r="G37">
            <v>91.18835</v>
          </cell>
          <cell r="H37">
            <v>91.18835</v>
          </cell>
          <cell r="I37">
            <v>91.18835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Telerj14230000</v>
          </cell>
          <cell r="B38">
            <v>183569.2641</v>
          </cell>
          <cell r="C38">
            <v>211088.08909999998</v>
          </cell>
          <cell r="D38">
            <v>250881.01830000003</v>
          </cell>
          <cell r="E38">
            <v>282501.72610000003</v>
          </cell>
          <cell r="F38">
            <v>307402.04680000001</v>
          </cell>
          <cell r="G38">
            <v>301753.88669999997</v>
          </cell>
          <cell r="H38">
            <v>417352.02600000001</v>
          </cell>
          <cell r="I38">
            <v>370046.1287</v>
          </cell>
          <cell r="J38">
            <v>276250.72619999998</v>
          </cell>
          <cell r="K38">
            <v>315144.1115</v>
          </cell>
          <cell r="L38">
            <v>407112.1495</v>
          </cell>
        </row>
        <row r="39">
          <cell r="A39" t="str">
            <v>Telerj14230010</v>
          </cell>
          <cell r="B39">
            <v>47215.538719999997</v>
          </cell>
          <cell r="C39">
            <v>47215.538719999997</v>
          </cell>
          <cell r="D39">
            <v>47215.538719999997</v>
          </cell>
          <cell r="E39">
            <v>47215.538719999997</v>
          </cell>
          <cell r="F39">
            <v>47215.538719999997</v>
          </cell>
          <cell r="G39">
            <v>47215.538719999997</v>
          </cell>
          <cell r="H39">
            <v>32824.053510000005</v>
          </cell>
          <cell r="I39">
            <v>18417.248190000002</v>
          </cell>
          <cell r="J39">
            <v>276250.72619999998</v>
          </cell>
          <cell r="K39">
            <v>315144.1115</v>
          </cell>
          <cell r="L39">
            <v>407112.1495</v>
          </cell>
        </row>
        <row r="40">
          <cell r="A40" t="str">
            <v>Telerj14230020</v>
          </cell>
          <cell r="B40">
            <v>136353.7254</v>
          </cell>
          <cell r="C40">
            <v>163872.55040000001</v>
          </cell>
          <cell r="D40">
            <v>203665.47959999999</v>
          </cell>
          <cell r="E40">
            <v>235286.1874</v>
          </cell>
          <cell r="F40">
            <v>260186.50810000001</v>
          </cell>
          <cell r="G40">
            <v>254538.348</v>
          </cell>
          <cell r="H40">
            <v>384527.97249999997</v>
          </cell>
          <cell r="I40">
            <v>351628.88050000003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Telerj14240000</v>
          </cell>
          <cell r="B41">
            <v>40099.765740000003</v>
          </cell>
          <cell r="C41">
            <v>48675.887950000004</v>
          </cell>
          <cell r="D41">
            <v>51180.50303</v>
          </cell>
          <cell r="E41">
            <v>51355.006200000003</v>
          </cell>
          <cell r="F41">
            <v>54584.147729999997</v>
          </cell>
          <cell r="G41">
            <v>39950.542729999994</v>
          </cell>
          <cell r="H41">
            <v>38797.2022</v>
          </cell>
          <cell r="I41">
            <v>55947.98014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>Telerj14250000</v>
          </cell>
          <cell r="B42">
            <v>1786.61193</v>
          </cell>
          <cell r="C42">
            <v>1786.61193</v>
          </cell>
          <cell r="D42">
            <v>1786.61193</v>
          </cell>
          <cell r="E42">
            <v>1786.61193</v>
          </cell>
          <cell r="F42">
            <v>1786.61193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Telerj14290000</v>
          </cell>
          <cell r="B43">
            <v>-6263854.4189999998</v>
          </cell>
          <cell r="C43">
            <v>-6331704.5300000003</v>
          </cell>
          <cell r="D43">
            <v>-6406264.5609999998</v>
          </cell>
          <cell r="E43">
            <v>-6477651.6639999999</v>
          </cell>
          <cell r="F43">
            <v>-6521628.3370000003</v>
          </cell>
          <cell r="G43">
            <v>-6595207.8430000003</v>
          </cell>
          <cell r="H43">
            <v>-6668926.068</v>
          </cell>
          <cell r="I43">
            <v>-6737510.2039999999</v>
          </cell>
          <cell r="J43">
            <v>-6810454.1809999999</v>
          </cell>
          <cell r="K43">
            <v>-6887063.9249999998</v>
          </cell>
          <cell r="L43">
            <v>-6963358.2560000001</v>
          </cell>
        </row>
        <row r="44">
          <cell r="A44" t="str">
            <v>Telerj14300000</v>
          </cell>
          <cell r="B44">
            <v>12092.969289999999</v>
          </cell>
          <cell r="C44">
            <v>13205.57999</v>
          </cell>
          <cell r="D44">
            <v>15781.60082</v>
          </cell>
          <cell r="E44">
            <v>16793.21285</v>
          </cell>
          <cell r="F44">
            <v>20441.094570000001</v>
          </cell>
          <cell r="G44">
            <v>21840.534620000002</v>
          </cell>
          <cell r="H44">
            <v>21949.15482</v>
          </cell>
          <cell r="I44">
            <v>28267.204020000001</v>
          </cell>
          <cell r="J44">
            <v>38909.698270000001</v>
          </cell>
          <cell r="K44">
            <v>42611.62343</v>
          </cell>
          <cell r="L44">
            <v>45531.865429999998</v>
          </cell>
        </row>
        <row r="45">
          <cell r="A45" t="str">
            <v>Telerj21110000</v>
          </cell>
          <cell r="B45">
            <v>37733.45882</v>
          </cell>
          <cell r="C45">
            <v>38694.074159999996</v>
          </cell>
          <cell r="D45">
            <v>36412.091549999997</v>
          </cell>
          <cell r="E45">
            <v>33620.547030000002</v>
          </cell>
          <cell r="F45">
            <v>34729.018170000003</v>
          </cell>
          <cell r="G45">
            <v>36620.985990000001</v>
          </cell>
          <cell r="H45">
            <v>38634.622920000002</v>
          </cell>
          <cell r="I45">
            <v>30720.989000000001</v>
          </cell>
          <cell r="J45">
            <v>45700.579229999996</v>
          </cell>
          <cell r="K45">
            <v>47800.207029999998</v>
          </cell>
          <cell r="L45">
            <v>46431.650900000001</v>
          </cell>
        </row>
        <row r="46">
          <cell r="A46" t="str">
            <v>Telerj21113700</v>
          </cell>
          <cell r="B46">
            <v>13167.642220000002</v>
          </cell>
          <cell r="C46">
            <v>12771.850349999999</v>
          </cell>
          <cell r="D46">
            <v>12968.339910000001</v>
          </cell>
          <cell r="E46">
            <v>12988.130369999999</v>
          </cell>
          <cell r="F46">
            <v>13411.97364</v>
          </cell>
          <cell r="G46">
            <v>13951.251189999999</v>
          </cell>
          <cell r="H46">
            <v>13484.527830000001</v>
          </cell>
          <cell r="I46">
            <v>12934.370220000001</v>
          </cell>
          <cell r="J46">
            <v>13829.4593</v>
          </cell>
          <cell r="K46">
            <v>14337.508890000001</v>
          </cell>
          <cell r="L46">
            <v>14571.0771</v>
          </cell>
        </row>
        <row r="47">
          <cell r="A47" t="str">
            <v>Telerj21113800</v>
          </cell>
          <cell r="B47">
            <v>953.48256000000003</v>
          </cell>
          <cell r="C47">
            <v>1901.56105</v>
          </cell>
          <cell r="D47">
            <v>2877.72388</v>
          </cell>
          <cell r="E47">
            <v>3731.9672400000004</v>
          </cell>
          <cell r="F47">
            <v>4559.2262499999997</v>
          </cell>
          <cell r="G47">
            <v>5408.6047099999996</v>
          </cell>
          <cell r="H47">
            <v>6286.3896399999994</v>
          </cell>
          <cell r="I47">
            <v>7057.8353099999995</v>
          </cell>
          <cell r="J47">
            <v>7779.9455099999996</v>
          </cell>
          <cell r="K47">
            <v>8742.1175700000003</v>
          </cell>
          <cell r="L47">
            <v>9772.1801899999991</v>
          </cell>
        </row>
        <row r="48">
          <cell r="A48" t="str">
            <v>Telerj21120000</v>
          </cell>
          <cell r="B48">
            <v>353997.18669999996</v>
          </cell>
          <cell r="C48">
            <v>312601.58860000002</v>
          </cell>
          <cell r="D48">
            <v>357541.93830000004</v>
          </cell>
          <cell r="E48">
            <v>365228.99229999998</v>
          </cell>
          <cell r="F48">
            <v>381984.09960000002</v>
          </cell>
          <cell r="G48">
            <v>404684.25389999995</v>
          </cell>
          <cell r="H48">
            <v>330887.69430000003</v>
          </cell>
          <cell r="I48">
            <v>385297.27260000003</v>
          </cell>
          <cell r="J48">
            <v>360951.70019999996</v>
          </cell>
          <cell r="K48">
            <v>235478.14930000002</v>
          </cell>
          <cell r="L48">
            <v>319752.62</v>
          </cell>
        </row>
        <row r="49">
          <cell r="A49" t="str">
            <v>Telerj21121120</v>
          </cell>
          <cell r="B49">
            <v>32923.512060000001</v>
          </cell>
          <cell r="C49">
            <v>57990.6</v>
          </cell>
          <cell r="D49">
            <v>87927.106060000006</v>
          </cell>
          <cell r="E49">
            <v>96182.083620000005</v>
          </cell>
          <cell r="F49">
            <v>92179.13801000001</v>
          </cell>
          <cell r="G49">
            <v>85484.237549999991</v>
          </cell>
          <cell r="H49">
            <v>197933.8321</v>
          </cell>
          <cell r="I49">
            <v>143731.0766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Telerj21130000</v>
          </cell>
          <cell r="B50">
            <v>113415.79</v>
          </cell>
          <cell r="C50">
            <v>84989.483269999997</v>
          </cell>
          <cell r="D50">
            <v>89063.194579999996</v>
          </cell>
          <cell r="E50">
            <v>93889.763709999999</v>
          </cell>
          <cell r="F50">
            <v>75841.117969999992</v>
          </cell>
          <cell r="G50">
            <v>74621.098389999999</v>
          </cell>
          <cell r="H50">
            <v>72189.607260000004</v>
          </cell>
          <cell r="I50">
            <v>19009.69326</v>
          </cell>
          <cell r="J50">
            <v>79349.213260000004</v>
          </cell>
          <cell r="K50">
            <v>79703.993480000005</v>
          </cell>
          <cell r="L50">
            <v>71250.374319999988</v>
          </cell>
        </row>
        <row r="51">
          <cell r="A51" t="str">
            <v>Telerj21141100</v>
          </cell>
          <cell r="B51">
            <v>275755.09860000003</v>
          </cell>
          <cell r="C51">
            <v>281136.01060000004</v>
          </cell>
          <cell r="D51">
            <v>299521.50589999999</v>
          </cell>
          <cell r="E51">
            <v>297758.30589999998</v>
          </cell>
          <cell r="F51">
            <v>303695.40989999997</v>
          </cell>
          <cell r="G51">
            <v>302014.57650000002</v>
          </cell>
          <cell r="H51">
            <v>0</v>
          </cell>
          <cell r="I51">
            <v>0</v>
          </cell>
          <cell r="J51">
            <v>1418.9044799999999</v>
          </cell>
          <cell r="K51">
            <v>1689.83015</v>
          </cell>
          <cell r="L51">
            <v>0</v>
          </cell>
        </row>
        <row r="52">
          <cell r="A52" t="str">
            <v>Telerj21141200</v>
          </cell>
          <cell r="B52">
            <v>3635.1032599999999</v>
          </cell>
          <cell r="C52">
            <v>6636.3382000000001</v>
          </cell>
          <cell r="D52">
            <v>6833.2901199999997</v>
          </cell>
          <cell r="E52">
            <v>7344.3629600000004</v>
          </cell>
          <cell r="F52">
            <v>8725.4055399999997</v>
          </cell>
          <cell r="G52">
            <v>22950.956420000002</v>
          </cell>
          <cell r="H52">
            <v>306679.34710000001</v>
          </cell>
          <cell r="I52">
            <v>385082.71480000002</v>
          </cell>
          <cell r="J52">
            <v>449238.57799999998</v>
          </cell>
          <cell r="K52">
            <v>425624.12419999996</v>
          </cell>
          <cell r="L52">
            <v>436637.09539999999</v>
          </cell>
        </row>
        <row r="53">
          <cell r="A53" t="str">
            <v>Telerj21142100</v>
          </cell>
          <cell r="B53">
            <v>8272.2062800000003</v>
          </cell>
          <cell r="C53">
            <v>15218.258880000001</v>
          </cell>
          <cell r="D53">
            <v>36.580059999999996</v>
          </cell>
          <cell r="E53">
            <v>36.580059999999996</v>
          </cell>
          <cell r="F53">
            <v>36.580059999999996</v>
          </cell>
          <cell r="G53">
            <v>36.580059999999996</v>
          </cell>
          <cell r="H53">
            <v>25158.65523</v>
          </cell>
          <cell r="I53">
            <v>29561.304539999997</v>
          </cell>
          <cell r="J53">
            <v>25105.80011</v>
          </cell>
          <cell r="K53">
            <v>31340.195070000002</v>
          </cell>
          <cell r="L53">
            <v>31557.267940000002</v>
          </cell>
        </row>
        <row r="54">
          <cell r="A54" t="str">
            <v>Telerj21142200</v>
          </cell>
          <cell r="B54">
            <v>8271.921049999999</v>
          </cell>
          <cell r="C54">
            <v>8953.80098</v>
          </cell>
          <cell r="D54">
            <v>27266.905220000001</v>
          </cell>
          <cell r="E54">
            <v>17222.568010000003</v>
          </cell>
          <cell r="F54">
            <v>32529.636399999999</v>
          </cell>
          <cell r="G54">
            <v>18988.614570000002</v>
          </cell>
          <cell r="H54">
            <v>36.580059999999996</v>
          </cell>
          <cell r="I54">
            <v>36.580059999999996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Telerj21150000</v>
          </cell>
          <cell r="B55">
            <v>37945.043159999994</v>
          </cell>
          <cell r="C55">
            <v>31379.58567</v>
          </cell>
          <cell r="D55">
            <v>31732.72076</v>
          </cell>
          <cell r="E55">
            <v>25703.483600000003</v>
          </cell>
          <cell r="F55">
            <v>17952.57891</v>
          </cell>
          <cell r="G55">
            <v>31646.318739999999</v>
          </cell>
          <cell r="H55">
            <v>19520.751920000002</v>
          </cell>
          <cell r="I55">
            <v>9191.566929999999</v>
          </cell>
          <cell r="J55">
            <v>16905.327699999998</v>
          </cell>
          <cell r="K55">
            <v>12994.7634</v>
          </cell>
          <cell r="L55">
            <v>13423.864079999999</v>
          </cell>
        </row>
        <row r="56">
          <cell r="A56" t="str">
            <v>Telerj21160000</v>
          </cell>
          <cell r="B56">
            <v>15755.594509999999</v>
          </cell>
          <cell r="C56">
            <v>15653.995949999999</v>
          </cell>
          <cell r="D56">
            <v>15633.847009999999</v>
          </cell>
          <cell r="E56">
            <v>15574.58107</v>
          </cell>
          <cell r="F56">
            <v>15546.23101</v>
          </cell>
          <cell r="G56">
            <v>15518.064960000002</v>
          </cell>
          <cell r="H56">
            <v>24582.766010000003</v>
          </cell>
          <cell r="I56">
            <v>26337.84419</v>
          </cell>
          <cell r="J56">
            <v>18539.339370000002</v>
          </cell>
          <cell r="K56">
            <v>19987.163</v>
          </cell>
          <cell r="L56">
            <v>18425.241020000001</v>
          </cell>
        </row>
        <row r="57">
          <cell r="A57" t="str">
            <v>Telerj21170000</v>
          </cell>
          <cell r="B57">
            <v>157589.02519999997</v>
          </cell>
          <cell r="C57">
            <v>161851.27600000001</v>
          </cell>
          <cell r="D57">
            <v>168868.4172</v>
          </cell>
          <cell r="E57">
            <v>176881.829</v>
          </cell>
          <cell r="F57">
            <v>178077.14850000001</v>
          </cell>
          <cell r="G57">
            <v>172162.52619999999</v>
          </cell>
          <cell r="H57">
            <v>15484.961210000001</v>
          </cell>
          <cell r="I57">
            <v>12890.6013</v>
          </cell>
          <cell r="J57">
            <v>12890.6013</v>
          </cell>
          <cell r="K57">
            <v>12878.20505</v>
          </cell>
          <cell r="L57">
            <v>12859.946029999999</v>
          </cell>
        </row>
        <row r="58">
          <cell r="A58" t="str">
            <v>Telerj21190000</v>
          </cell>
          <cell r="B58">
            <v>42994.335370000001</v>
          </cell>
          <cell r="C58">
            <v>47062.525580000001</v>
          </cell>
          <cell r="D58">
            <v>44094.3943</v>
          </cell>
          <cell r="E58">
            <v>40500.332549999999</v>
          </cell>
          <cell r="F58">
            <v>42241.083030000002</v>
          </cell>
          <cell r="G58">
            <v>40098.539340000003</v>
          </cell>
          <cell r="H58">
            <v>177176.25719999999</v>
          </cell>
          <cell r="I58">
            <v>178654.6943</v>
          </cell>
          <cell r="J58">
            <v>203660.47839999999</v>
          </cell>
          <cell r="K58">
            <v>202257.02069999999</v>
          </cell>
          <cell r="L58">
            <v>204203.1151</v>
          </cell>
        </row>
        <row r="59">
          <cell r="A59" t="str">
            <v>Telerj22130000</v>
          </cell>
          <cell r="B59">
            <v>81285.795400000003</v>
          </cell>
          <cell r="C59">
            <v>135764.30859999999</v>
          </cell>
          <cell r="D59">
            <v>135764.30859999999</v>
          </cell>
          <cell r="E59">
            <v>135764.30859999999</v>
          </cell>
          <cell r="F59">
            <v>154928.12640000001</v>
          </cell>
          <cell r="G59">
            <v>154928.12640000001</v>
          </cell>
          <cell r="H59">
            <v>37234.792520000003</v>
          </cell>
          <cell r="I59">
            <v>31085.445769999998</v>
          </cell>
          <cell r="J59">
            <v>3480.24548</v>
          </cell>
          <cell r="K59">
            <v>144154.30869999999</v>
          </cell>
          <cell r="L59">
            <v>118831.01879999999</v>
          </cell>
        </row>
        <row r="60">
          <cell r="A60" t="str">
            <v>Telerj22141200</v>
          </cell>
          <cell r="B60">
            <v>14124.364</v>
          </cell>
          <cell r="C60">
            <v>25179.7</v>
          </cell>
          <cell r="D60">
            <v>24879.508000000002</v>
          </cell>
          <cell r="E60">
            <v>25720.612000000001</v>
          </cell>
          <cell r="F60">
            <v>26002.396000000001</v>
          </cell>
          <cell r="G60">
            <v>44825.428610000003</v>
          </cell>
          <cell r="H60">
            <v>154689.35809999998</v>
          </cell>
          <cell r="I60">
            <v>154689.35809999998</v>
          </cell>
          <cell r="J60">
            <v>31420.32487</v>
          </cell>
          <cell r="K60">
            <v>31420.32487</v>
          </cell>
          <cell r="L60">
            <v>31420.32487</v>
          </cell>
        </row>
        <row r="61">
          <cell r="A61" t="str">
            <v>Telerj22142100</v>
          </cell>
          <cell r="B61">
            <v>58330.14258</v>
          </cell>
          <cell r="C61">
            <v>116450.05990000001</v>
          </cell>
          <cell r="D61">
            <v>-8745.6615399999991</v>
          </cell>
          <cell r="E61">
            <v>0</v>
          </cell>
          <cell r="F61">
            <v>0</v>
          </cell>
          <cell r="G61">
            <v>0</v>
          </cell>
          <cell r="H61">
            <v>44062.060969999999</v>
          </cell>
          <cell r="I61">
            <v>117478.15459999999</v>
          </cell>
          <cell r="J61">
            <v>122003.6387</v>
          </cell>
          <cell r="K61">
            <v>144268.07619999998</v>
          </cell>
          <cell r="L61">
            <v>140189.66780000002</v>
          </cell>
        </row>
        <row r="62">
          <cell r="A62" t="str">
            <v>Telerj22142200</v>
          </cell>
          <cell r="B62">
            <v>31993.311140000002</v>
          </cell>
          <cell r="C62">
            <v>33219.10471</v>
          </cell>
          <cell r="D62">
            <v>108851.97959999999</v>
          </cell>
          <cell r="E62">
            <v>103549.1474</v>
          </cell>
          <cell r="F62">
            <v>88707.642349999995</v>
          </cell>
          <cell r="G62">
            <v>66435.793479999993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Telerj22150000</v>
          </cell>
          <cell r="B63">
            <v>132.56882999999999</v>
          </cell>
          <cell r="C63">
            <v>132.56882999999999</v>
          </cell>
          <cell r="D63">
            <v>132.56882999999999</v>
          </cell>
          <cell r="E63">
            <v>132.56882999999999</v>
          </cell>
          <cell r="F63">
            <v>132.56882999999999</v>
          </cell>
          <cell r="G63">
            <v>132.56882999999999</v>
          </cell>
          <cell r="H63">
            <v>65505.692369999997</v>
          </cell>
          <cell r="I63">
            <v>30692.130880000001</v>
          </cell>
          <cell r="J63">
            <v>27475.554350000002</v>
          </cell>
          <cell r="K63">
            <v>28448.681049999999</v>
          </cell>
          <cell r="L63">
            <v>29202.742469999997</v>
          </cell>
        </row>
        <row r="64">
          <cell r="A64" t="str">
            <v>Telerj22170000</v>
          </cell>
          <cell r="B64">
            <v>53098.951580000001</v>
          </cell>
          <cell r="C64">
            <v>69060.743829999992</v>
          </cell>
          <cell r="D64">
            <v>69216.043860000005</v>
          </cell>
          <cell r="E64">
            <v>69216.089489999998</v>
          </cell>
          <cell r="F64">
            <v>69600.857150000011</v>
          </cell>
          <cell r="G64">
            <v>70454.546029999998</v>
          </cell>
          <cell r="H64">
            <v>130.78380999999999</v>
          </cell>
          <cell r="I64">
            <v>130.78380999999999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Telerj22190000</v>
          </cell>
          <cell r="B65">
            <v>3628.3110200000001</v>
          </cell>
          <cell r="C65">
            <v>389.81346000000002</v>
          </cell>
          <cell r="D65">
            <v>356.26573999999999</v>
          </cell>
          <cell r="E65">
            <v>334.96596</v>
          </cell>
          <cell r="F65">
            <v>341.46941999999996</v>
          </cell>
          <cell r="G65">
            <v>334.04897</v>
          </cell>
          <cell r="H65">
            <v>56924.026429999998</v>
          </cell>
          <cell r="I65">
            <v>59951.444539999997</v>
          </cell>
          <cell r="J65">
            <v>60469.573049999999</v>
          </cell>
          <cell r="K65">
            <v>63686.063150000002</v>
          </cell>
          <cell r="L65">
            <v>73831.779829999999</v>
          </cell>
        </row>
        <row r="66">
          <cell r="A66" t="str">
            <v>Telerj23100000</v>
          </cell>
          <cell r="B66">
            <v>4455.27592</v>
          </cell>
          <cell r="C66">
            <v>4455.27592</v>
          </cell>
          <cell r="D66">
            <v>6259.6050300000006</v>
          </cell>
          <cell r="E66">
            <v>4326.5094000000008</v>
          </cell>
          <cell r="F66">
            <v>4294.3177699999997</v>
          </cell>
          <cell r="G66">
            <v>4262.1261399999994</v>
          </cell>
          <cell r="H66">
            <v>324.9502</v>
          </cell>
          <cell r="I66">
            <v>313.01559999999995</v>
          </cell>
          <cell r="J66">
            <v>123716.9442</v>
          </cell>
          <cell r="K66">
            <v>123728.7399</v>
          </cell>
          <cell r="L66">
            <v>123735.76890000001</v>
          </cell>
        </row>
        <row r="67">
          <cell r="A67" t="str">
            <v>Telerj24100000</v>
          </cell>
          <cell r="B67">
            <v>258.85329999999999</v>
          </cell>
          <cell r="C67">
            <v>258.22017999999997</v>
          </cell>
          <cell r="D67">
            <v>259.48716000000002</v>
          </cell>
          <cell r="E67">
            <v>259.48716000000002</v>
          </cell>
          <cell r="F67">
            <v>259.48716000000002</v>
          </cell>
          <cell r="G67">
            <v>256.95317</v>
          </cell>
          <cell r="H67">
            <v>4229.93451</v>
          </cell>
          <cell r="I67">
            <v>4197.7428799999998</v>
          </cell>
          <cell r="J67">
            <v>4197.7428799999998</v>
          </cell>
          <cell r="K67">
            <v>4197.7428799999998</v>
          </cell>
          <cell r="L67">
            <v>4101.1679899999999</v>
          </cell>
        </row>
        <row r="68">
          <cell r="A68" t="str">
            <v>Telerj25100000</v>
          </cell>
          <cell r="B68">
            <v>3816111.7370000002</v>
          </cell>
          <cell r="C68">
            <v>3816111.7370000002</v>
          </cell>
          <cell r="D68">
            <v>3816111.7370000002</v>
          </cell>
          <cell r="E68">
            <v>3816111.7370000002</v>
          </cell>
          <cell r="F68">
            <v>3816111.7370000002</v>
          </cell>
          <cell r="G68">
            <v>3816111.7370000002</v>
          </cell>
          <cell r="H68">
            <v>256.95317</v>
          </cell>
          <cell r="I68">
            <v>256.95317</v>
          </cell>
          <cell r="J68">
            <v>256.95317</v>
          </cell>
          <cell r="K68">
            <v>256.95317</v>
          </cell>
          <cell r="L68">
            <v>256.95317</v>
          </cell>
        </row>
        <row r="69">
          <cell r="A69" t="str">
            <v>Telerj25210000</v>
          </cell>
          <cell r="B69">
            <v>456637.9068</v>
          </cell>
          <cell r="C69">
            <v>456670.8763</v>
          </cell>
          <cell r="D69">
            <v>456672.4497</v>
          </cell>
          <cell r="E69">
            <v>456672.4497</v>
          </cell>
          <cell r="F69">
            <v>456676.34960000002</v>
          </cell>
          <cell r="G69">
            <v>456737.15649999998</v>
          </cell>
          <cell r="H69">
            <v>3816111.7370000002</v>
          </cell>
          <cell r="I69">
            <v>3816111.7370000002</v>
          </cell>
          <cell r="J69">
            <v>3816111.7370000002</v>
          </cell>
          <cell r="K69">
            <v>3816111.7370000002</v>
          </cell>
          <cell r="L69">
            <v>3816111.7370000002</v>
          </cell>
        </row>
        <row r="70">
          <cell r="A70" t="str">
            <v>Telerj25310000</v>
          </cell>
          <cell r="B70">
            <v>-451775.39010000002</v>
          </cell>
          <cell r="C70">
            <v>-492527.29439999996</v>
          </cell>
          <cell r="D70">
            <v>-492527.29439999996</v>
          </cell>
          <cell r="E70">
            <v>-492527.29439999996</v>
          </cell>
          <cell r="F70">
            <v>-492527.29439999996</v>
          </cell>
          <cell r="G70">
            <v>-492527.29439999996</v>
          </cell>
          <cell r="H70">
            <v>456737.15649999998</v>
          </cell>
          <cell r="I70">
            <v>456737.15649999998</v>
          </cell>
          <cell r="J70">
            <v>456737.15649999998</v>
          </cell>
          <cell r="K70">
            <v>456737.15649999998</v>
          </cell>
          <cell r="L70">
            <v>456737.15649999998</v>
          </cell>
        </row>
        <row r="71">
          <cell r="A71" t="str">
            <v>Telerj25320000</v>
          </cell>
          <cell r="B71">
            <v>-18161.623059999998</v>
          </cell>
          <cell r="C71">
            <v>-19927.141460000003</v>
          </cell>
          <cell r="D71">
            <v>-27509.046260000003</v>
          </cell>
          <cell r="E71">
            <v>-35871.368049999997</v>
          </cell>
          <cell r="F71">
            <v>-45979.421780000004</v>
          </cell>
          <cell r="G71">
            <v>-43602.525479999997</v>
          </cell>
          <cell r="H71">
            <v>-492527.29439999996</v>
          </cell>
          <cell r="I71">
            <v>-489955.09039999999</v>
          </cell>
          <cell r="J71">
            <v>-489955.09039999999</v>
          </cell>
          <cell r="K71">
            <v>-489955.09039999999</v>
          </cell>
          <cell r="L71">
            <v>-489955.09039999999</v>
          </cell>
        </row>
        <row r="72">
          <cell r="A72" t="str">
            <v>Telerj31289120</v>
          </cell>
          <cell r="B72">
            <v>4045.4060800000002</v>
          </cell>
          <cell r="C72">
            <v>940.44792000000007</v>
          </cell>
          <cell r="D72">
            <v>21.927879999999277</v>
          </cell>
          <cell r="E72">
            <v>0</v>
          </cell>
          <cell r="F72">
            <v>0</v>
          </cell>
          <cell r="G72">
            <v>0</v>
          </cell>
          <cell r="H72">
            <v>-54845.019319999999</v>
          </cell>
          <cell r="I72">
            <v>-36720.71675</v>
          </cell>
          <cell r="J72">
            <v>-38850.296119999999</v>
          </cell>
          <cell r="K72">
            <v>-24955.359579999997</v>
          </cell>
          <cell r="L72">
            <v>-21321.97064</v>
          </cell>
        </row>
        <row r="73">
          <cell r="A73" t="str">
            <v>Telerj31986210</v>
          </cell>
          <cell r="B73">
            <v>1489.33242</v>
          </cell>
          <cell r="C73">
            <v>1518.5167000000004</v>
          </cell>
          <cell r="D73">
            <v>1570.2897599999992</v>
          </cell>
          <cell r="E73">
            <v>1574.6758800000007</v>
          </cell>
          <cell r="F73">
            <v>1579.55879</v>
          </cell>
          <cell r="G73">
            <v>1598.2392099999997</v>
          </cell>
          <cell r="H73">
            <v>0</v>
          </cell>
          <cell r="I73">
            <v>0</v>
          </cell>
          <cell r="J73">
            <v>-5007.7818799999995</v>
          </cell>
          <cell r="K73">
            <v>0</v>
          </cell>
          <cell r="L73">
            <v>-5007.7818799999995</v>
          </cell>
        </row>
        <row r="74">
          <cell r="A74" t="str">
            <v>Telerj31986500</v>
          </cell>
          <cell r="B74">
            <v>52695.264380000001</v>
          </cell>
          <cell r="C74">
            <v>51242.036719999996</v>
          </cell>
          <cell r="D74">
            <v>51265.104500000001</v>
          </cell>
          <cell r="E74">
            <v>49890.18220000001</v>
          </cell>
          <cell r="F74">
            <v>42237.343599999993</v>
          </cell>
          <cell r="G74">
            <v>51507.25410000002</v>
          </cell>
          <cell r="H74">
            <v>1706.6104799999994</v>
          </cell>
          <cell r="I74">
            <v>1653.9277999999995</v>
          </cell>
          <cell r="J74">
            <v>1799.0116000000016</v>
          </cell>
          <cell r="K74">
            <v>1937.5761599999987</v>
          </cell>
          <cell r="L74">
            <v>1851.2783100000015</v>
          </cell>
        </row>
        <row r="75">
          <cell r="A75" t="str">
            <v>Telerj31986710</v>
          </cell>
          <cell r="B75">
            <v>6873.8418799999999</v>
          </cell>
          <cell r="C75">
            <v>7008.5386800000015</v>
          </cell>
          <cell r="D75">
            <v>7247.4912199999999</v>
          </cell>
          <cell r="E75">
            <v>7267.7347300000001</v>
          </cell>
          <cell r="F75">
            <v>7290.2714799999994</v>
          </cell>
          <cell r="G75">
            <v>7376.4113799999977</v>
          </cell>
          <cell r="H75">
            <v>55664.297699999996</v>
          </cell>
          <cell r="I75">
            <v>59581.084600000002</v>
          </cell>
          <cell r="J75">
            <v>61680.838199999998</v>
          </cell>
          <cell r="K75">
            <v>60304.666099999973</v>
          </cell>
          <cell r="L75">
            <v>61221.410700000008</v>
          </cell>
        </row>
        <row r="76">
          <cell r="A76" t="str">
            <v>Telerj41100000</v>
          </cell>
          <cell r="B76">
            <v>232768.0177</v>
          </cell>
          <cell r="C76">
            <v>235668.95170000001</v>
          </cell>
          <cell r="D76">
            <v>243294.79620000004</v>
          </cell>
          <cell r="E76">
            <v>243708.08</v>
          </cell>
          <cell r="F76">
            <v>244769.22939999995</v>
          </cell>
          <cell r="G76">
            <v>247520.52300000004</v>
          </cell>
          <cell r="H76">
            <v>7876.4866299999994</v>
          </cell>
          <cell r="I76">
            <v>7480.8571100000045</v>
          </cell>
          <cell r="J76">
            <v>8303.1301199999943</v>
          </cell>
          <cell r="K76">
            <v>8942.6590800000122</v>
          </cell>
          <cell r="L76">
            <v>8544.3614299999899</v>
          </cell>
        </row>
        <row r="77">
          <cell r="A77" t="str">
            <v>Telerj49100000</v>
          </cell>
          <cell r="B77">
            <v>-3639.9590699999999</v>
          </cell>
          <cell r="C77">
            <v>-2050.9963600000001</v>
          </cell>
          <cell r="D77">
            <v>-1711.7547600000007</v>
          </cell>
          <cell r="E77">
            <v>-1450.2555899999979</v>
          </cell>
          <cell r="F77">
            <v>-1760.1804200000006</v>
          </cell>
          <cell r="G77">
            <v>-1640.1434300000019</v>
          </cell>
          <cell r="H77">
            <v>238967.96800000011</v>
          </cell>
          <cell r="I77">
            <v>272347.14299999992</v>
          </cell>
          <cell r="J77">
            <v>278776.96000000002</v>
          </cell>
          <cell r="K77">
            <v>300277.7629999998</v>
          </cell>
          <cell r="L77">
            <v>287595.3459999999</v>
          </cell>
        </row>
        <row r="78">
          <cell r="A78" t="str">
            <v>Telerj49100000</v>
          </cell>
          <cell r="B78">
            <v>-3639.9590699999999</v>
          </cell>
          <cell r="C78">
            <v>-2050.9963600000001</v>
          </cell>
          <cell r="D78">
            <v>-1711.7547600000007</v>
          </cell>
          <cell r="E78">
            <v>-1450.2555899999979</v>
          </cell>
          <cell r="F78">
            <v>-1760.1804200000006</v>
          </cell>
          <cell r="G78">
            <v>-1640.1434300000019</v>
          </cell>
          <cell r="H78">
            <v>-1418.4145499999977</v>
          </cell>
          <cell r="I78">
            <v>-2011.9082300000009</v>
          </cell>
          <cell r="J78">
            <v>-2005.9572800000005</v>
          </cell>
          <cell r="K78">
            <v>-2189.1276499999985</v>
          </cell>
          <cell r="L78">
            <v>-2783.2974300000024</v>
          </cell>
        </row>
      </sheetData>
      <sheetData sheetId="17" refreshError="1"/>
      <sheetData sheetId="18" refreshError="1">
        <row r="1">
          <cell r="A1" t="str">
            <v>Teleamazon</v>
          </cell>
          <cell r="B1" t="str">
            <v>CE</v>
          </cell>
          <cell r="C1" t="str">
            <v>Teleamazon</v>
          </cell>
        </row>
        <row r="2">
          <cell r="A2" t="str">
            <v>Telamazon</v>
          </cell>
          <cell r="B2" t="str">
            <v>CE</v>
          </cell>
          <cell r="C2" t="str">
            <v>Teleamazon</v>
          </cell>
        </row>
        <row r="3">
          <cell r="A3" t="str">
            <v>Telaima</v>
          </cell>
          <cell r="B3" t="str">
            <v>CE</v>
          </cell>
          <cell r="C3" t="str">
            <v>Telaima</v>
          </cell>
        </row>
        <row r="4">
          <cell r="A4" t="str">
            <v>Telepara</v>
          </cell>
          <cell r="B4" t="str">
            <v>CE</v>
          </cell>
          <cell r="C4" t="str">
            <v>Telepara</v>
          </cell>
        </row>
        <row r="5">
          <cell r="A5" t="str">
            <v>Telepará</v>
          </cell>
          <cell r="B5" t="str">
            <v>CE</v>
          </cell>
          <cell r="C5" t="str">
            <v>Telepara</v>
          </cell>
        </row>
        <row r="6">
          <cell r="A6" t="str">
            <v>Teleamapa</v>
          </cell>
          <cell r="B6" t="str">
            <v>CE</v>
          </cell>
          <cell r="C6" t="str">
            <v>Teleamapa</v>
          </cell>
        </row>
        <row r="7">
          <cell r="A7" t="str">
            <v>Teleamapá</v>
          </cell>
          <cell r="B7" t="str">
            <v>CE</v>
          </cell>
          <cell r="C7" t="str">
            <v>Teleamapa</v>
          </cell>
        </row>
        <row r="8">
          <cell r="A8" t="str">
            <v>Telma</v>
          </cell>
          <cell r="B8" t="str">
            <v>CE</v>
          </cell>
          <cell r="C8" t="str">
            <v>Telma</v>
          </cell>
        </row>
        <row r="9">
          <cell r="A9" t="str">
            <v>Telepisa</v>
          </cell>
          <cell r="B9" t="str">
            <v>CE</v>
          </cell>
          <cell r="C9" t="str">
            <v>Telepisa</v>
          </cell>
        </row>
        <row r="10">
          <cell r="A10" t="str">
            <v>Teleceara</v>
          </cell>
          <cell r="B10" t="str">
            <v>CE</v>
          </cell>
          <cell r="C10" t="str">
            <v>Teleceara</v>
          </cell>
        </row>
        <row r="11">
          <cell r="A11" t="str">
            <v>Teleceará</v>
          </cell>
          <cell r="B11" t="str">
            <v>CE</v>
          </cell>
          <cell r="C11" t="str">
            <v>Teleceara</v>
          </cell>
        </row>
        <row r="12">
          <cell r="A12" t="str">
            <v>Telern</v>
          </cell>
          <cell r="B12" t="str">
            <v>PE</v>
          </cell>
          <cell r="C12" t="str">
            <v>Telern</v>
          </cell>
        </row>
        <row r="13">
          <cell r="A13" t="str">
            <v>Telpa</v>
          </cell>
          <cell r="B13" t="str">
            <v>PE</v>
          </cell>
          <cell r="C13" t="str">
            <v>Telpa</v>
          </cell>
        </row>
        <row r="14">
          <cell r="A14" t="str">
            <v>Telpe</v>
          </cell>
          <cell r="B14" t="str">
            <v>PE</v>
          </cell>
          <cell r="C14" t="str">
            <v>Telpe</v>
          </cell>
        </row>
        <row r="15">
          <cell r="A15" t="str">
            <v>Telasa</v>
          </cell>
          <cell r="B15" t="str">
            <v>BA</v>
          </cell>
          <cell r="C15" t="str">
            <v>Telasa</v>
          </cell>
        </row>
        <row r="16">
          <cell r="A16" t="str">
            <v>Telergipe</v>
          </cell>
          <cell r="B16" t="str">
            <v>BA</v>
          </cell>
          <cell r="C16" t="str">
            <v>Telergipe</v>
          </cell>
        </row>
        <row r="17">
          <cell r="A17" t="str">
            <v>Telebahia</v>
          </cell>
          <cell r="B17" t="str">
            <v>BA</v>
          </cell>
          <cell r="C17" t="str">
            <v>Telebahia</v>
          </cell>
        </row>
        <row r="18">
          <cell r="A18" t="str">
            <v>Telemig</v>
          </cell>
          <cell r="B18" t="str">
            <v>MG</v>
          </cell>
          <cell r="C18" t="str">
            <v>Telemig</v>
          </cell>
        </row>
        <row r="19">
          <cell r="A19" t="str">
            <v>Telest</v>
          </cell>
          <cell r="B19" t="str">
            <v>MG</v>
          </cell>
          <cell r="C19" t="str">
            <v>Telest</v>
          </cell>
        </row>
        <row r="20">
          <cell r="A20" t="str">
            <v>Teleste</v>
          </cell>
          <cell r="B20" t="str">
            <v>MG</v>
          </cell>
          <cell r="C20" t="str">
            <v>Telest</v>
          </cell>
        </row>
        <row r="21">
          <cell r="A21" t="str">
            <v>Telerj</v>
          </cell>
          <cell r="B21" t="str">
            <v>RJ</v>
          </cell>
          <cell r="C21" t="str">
            <v>Telerj</v>
          </cell>
        </row>
        <row r="22">
          <cell r="A22" t="str">
            <v>TELEMAR - AM</v>
          </cell>
          <cell r="B22" t="str">
            <v>CE</v>
          </cell>
          <cell r="C22" t="str">
            <v>Teleamazon</v>
          </cell>
        </row>
        <row r="23">
          <cell r="A23" t="str">
            <v>TELEMAR - RR</v>
          </cell>
          <cell r="B23" t="str">
            <v>CE</v>
          </cell>
          <cell r="C23" t="str">
            <v>Telaima</v>
          </cell>
        </row>
        <row r="24">
          <cell r="A24" t="str">
            <v>TELEMAR - PA</v>
          </cell>
          <cell r="B24" t="str">
            <v>CE</v>
          </cell>
          <cell r="C24" t="str">
            <v>Telepara</v>
          </cell>
        </row>
        <row r="25">
          <cell r="A25" t="str">
            <v>TELEMAR - AP</v>
          </cell>
          <cell r="B25" t="str">
            <v>CE</v>
          </cell>
          <cell r="C25" t="str">
            <v>Teleamapa</v>
          </cell>
        </row>
        <row r="26">
          <cell r="A26" t="str">
            <v>TELEMAR - MA</v>
          </cell>
          <cell r="B26" t="str">
            <v>CE</v>
          </cell>
          <cell r="C26" t="str">
            <v>Telma</v>
          </cell>
        </row>
        <row r="27">
          <cell r="A27" t="str">
            <v>TELEMAR - PI</v>
          </cell>
          <cell r="B27" t="str">
            <v>CE</v>
          </cell>
          <cell r="C27" t="str">
            <v>Telepisa</v>
          </cell>
        </row>
        <row r="28">
          <cell r="A28" t="str">
            <v>TELEMAR - CE</v>
          </cell>
          <cell r="B28" t="str">
            <v>CE</v>
          </cell>
          <cell r="C28" t="str">
            <v>Teleceara</v>
          </cell>
        </row>
        <row r="29">
          <cell r="A29" t="str">
            <v>TELEMAR - RN</v>
          </cell>
          <cell r="B29" t="str">
            <v>PE</v>
          </cell>
          <cell r="C29" t="str">
            <v>Telern</v>
          </cell>
        </row>
        <row r="30">
          <cell r="A30" t="str">
            <v>TELEMAR - PB</v>
          </cell>
          <cell r="B30" t="str">
            <v>PE</v>
          </cell>
          <cell r="C30" t="str">
            <v>Telpa</v>
          </cell>
        </row>
        <row r="31">
          <cell r="A31" t="str">
            <v>TELEMAR - PE</v>
          </cell>
          <cell r="B31" t="str">
            <v>PE</v>
          </cell>
          <cell r="C31" t="str">
            <v>Telpe</v>
          </cell>
        </row>
        <row r="32">
          <cell r="A32" t="str">
            <v>TELEMAR - AL</v>
          </cell>
          <cell r="B32" t="str">
            <v>BA</v>
          </cell>
          <cell r="C32" t="str">
            <v>Telasa</v>
          </cell>
        </row>
        <row r="33">
          <cell r="A33" t="str">
            <v>TELEMAR - SE</v>
          </cell>
          <cell r="B33" t="str">
            <v>BA</v>
          </cell>
          <cell r="C33" t="str">
            <v>Telergipe</v>
          </cell>
        </row>
        <row r="34">
          <cell r="A34" t="str">
            <v>TELEMAR - BA</v>
          </cell>
          <cell r="B34" t="str">
            <v>BA</v>
          </cell>
          <cell r="C34" t="str">
            <v>Telebahia</v>
          </cell>
        </row>
        <row r="35">
          <cell r="A35" t="str">
            <v>TELEMAR - MG</v>
          </cell>
          <cell r="B35" t="str">
            <v>MG</v>
          </cell>
          <cell r="C35" t="str">
            <v>Telemig</v>
          </cell>
        </row>
        <row r="36">
          <cell r="A36" t="str">
            <v>TELEMAR - ES</v>
          </cell>
          <cell r="B36" t="str">
            <v>MG</v>
          </cell>
          <cell r="C36" t="str">
            <v>Telest</v>
          </cell>
        </row>
        <row r="37">
          <cell r="A37" t="str">
            <v>TELEMAR - RJ</v>
          </cell>
          <cell r="B37" t="str">
            <v>RJ</v>
          </cell>
          <cell r="C37" t="str">
            <v>Telerj</v>
          </cell>
        </row>
        <row r="38">
          <cell r="A38" t="str">
            <v>TELEMAR-AM</v>
          </cell>
          <cell r="B38" t="str">
            <v>CE</v>
          </cell>
          <cell r="C38" t="str">
            <v>Teleamazon</v>
          </cell>
        </row>
        <row r="39">
          <cell r="A39" t="str">
            <v>TELEMAR-RR</v>
          </cell>
          <cell r="B39" t="str">
            <v>CE</v>
          </cell>
          <cell r="C39" t="str">
            <v>Telaima</v>
          </cell>
        </row>
        <row r="40">
          <cell r="A40" t="str">
            <v>TELEMAR-PA</v>
          </cell>
          <cell r="B40" t="str">
            <v>CE</v>
          </cell>
          <cell r="C40" t="str">
            <v>Telepara</v>
          </cell>
        </row>
        <row r="41">
          <cell r="A41" t="str">
            <v>TELEMAR-AP</v>
          </cell>
          <cell r="B41" t="str">
            <v>CE</v>
          </cell>
          <cell r="C41" t="str">
            <v>Teleamapa</v>
          </cell>
        </row>
        <row r="42">
          <cell r="A42" t="str">
            <v>TELEMAR-MA</v>
          </cell>
          <cell r="B42" t="str">
            <v>CE</v>
          </cell>
          <cell r="C42" t="str">
            <v>Telma</v>
          </cell>
        </row>
        <row r="43">
          <cell r="A43" t="str">
            <v>TELEMAR-PI</v>
          </cell>
          <cell r="B43" t="str">
            <v>CE</v>
          </cell>
          <cell r="C43" t="str">
            <v>Telepisa</v>
          </cell>
        </row>
        <row r="44">
          <cell r="A44" t="str">
            <v>TELEMAR-CE</v>
          </cell>
          <cell r="B44" t="str">
            <v>CE</v>
          </cell>
          <cell r="C44" t="str">
            <v>Teleceara</v>
          </cell>
        </row>
        <row r="45">
          <cell r="A45" t="str">
            <v>TELEMAR-RN</v>
          </cell>
          <cell r="B45" t="str">
            <v>PE</v>
          </cell>
          <cell r="C45" t="str">
            <v>Telern</v>
          </cell>
        </row>
        <row r="46">
          <cell r="A46" t="str">
            <v>TELEMAR-PB</v>
          </cell>
          <cell r="B46" t="str">
            <v>PE</v>
          </cell>
          <cell r="C46" t="str">
            <v>Telpa</v>
          </cell>
        </row>
        <row r="47">
          <cell r="A47" t="str">
            <v>TELEMAR-PE</v>
          </cell>
          <cell r="B47" t="str">
            <v>PE</v>
          </cell>
          <cell r="C47" t="str">
            <v>Telpe</v>
          </cell>
        </row>
        <row r="48">
          <cell r="A48" t="str">
            <v>TELEMAR-AL</v>
          </cell>
          <cell r="B48" t="str">
            <v>BA</v>
          </cell>
          <cell r="C48" t="str">
            <v>Telasa</v>
          </cell>
        </row>
        <row r="49">
          <cell r="A49" t="str">
            <v>TELEMAR-SE</v>
          </cell>
          <cell r="B49" t="str">
            <v>BA</v>
          </cell>
          <cell r="C49" t="str">
            <v>Telergipe</v>
          </cell>
        </row>
        <row r="50">
          <cell r="A50" t="str">
            <v>TELEMAR-BA</v>
          </cell>
          <cell r="B50" t="str">
            <v>BA</v>
          </cell>
          <cell r="C50" t="str">
            <v>Telebahia</v>
          </cell>
        </row>
        <row r="51">
          <cell r="A51" t="str">
            <v>TELEMAR-MG</v>
          </cell>
          <cell r="B51" t="str">
            <v>MG</v>
          </cell>
          <cell r="C51" t="str">
            <v>Telemig</v>
          </cell>
        </row>
        <row r="52">
          <cell r="A52" t="str">
            <v>TELEMAR-ES</v>
          </cell>
          <cell r="B52" t="str">
            <v>MG</v>
          </cell>
          <cell r="C52" t="str">
            <v>Telest</v>
          </cell>
        </row>
        <row r="53">
          <cell r="A53" t="str">
            <v>TELEMAR-RJ</v>
          </cell>
          <cell r="B53" t="str">
            <v>RJ</v>
          </cell>
          <cell r="C53" t="str">
            <v>Telerj</v>
          </cell>
        </row>
        <row r="54">
          <cell r="A54" t="str">
            <v>AM</v>
          </cell>
          <cell r="B54" t="str">
            <v>CE</v>
          </cell>
          <cell r="C54" t="str">
            <v>Teleamazon</v>
          </cell>
        </row>
        <row r="55">
          <cell r="A55" t="str">
            <v>RR</v>
          </cell>
          <cell r="B55" t="str">
            <v>CE</v>
          </cell>
          <cell r="C55" t="str">
            <v>Telaima</v>
          </cell>
        </row>
        <row r="56">
          <cell r="A56" t="str">
            <v>PA</v>
          </cell>
          <cell r="B56" t="str">
            <v>CE</v>
          </cell>
          <cell r="C56" t="str">
            <v>Telepara</v>
          </cell>
        </row>
        <row r="57">
          <cell r="A57" t="str">
            <v>AP</v>
          </cell>
          <cell r="B57" t="str">
            <v>CE</v>
          </cell>
          <cell r="C57" t="str">
            <v>Teleamapa</v>
          </cell>
        </row>
        <row r="58">
          <cell r="A58" t="str">
            <v>MA</v>
          </cell>
          <cell r="B58" t="str">
            <v>CE</v>
          </cell>
          <cell r="C58" t="str">
            <v>Telma</v>
          </cell>
        </row>
        <row r="59">
          <cell r="A59" t="str">
            <v>PI</v>
          </cell>
          <cell r="B59" t="str">
            <v>CE</v>
          </cell>
          <cell r="C59" t="str">
            <v>Telepisa</v>
          </cell>
        </row>
        <row r="60">
          <cell r="A60" t="str">
            <v>CE</v>
          </cell>
          <cell r="B60" t="str">
            <v>CE</v>
          </cell>
          <cell r="C60" t="str">
            <v>Teleceara</v>
          </cell>
        </row>
        <row r="61">
          <cell r="A61" t="str">
            <v>RN</v>
          </cell>
          <cell r="B61" t="str">
            <v>PE</v>
          </cell>
          <cell r="C61" t="str">
            <v>Telern</v>
          </cell>
        </row>
        <row r="62">
          <cell r="A62" t="str">
            <v>PB</v>
          </cell>
          <cell r="B62" t="str">
            <v>PE</v>
          </cell>
          <cell r="C62" t="str">
            <v>Telpa</v>
          </cell>
        </row>
        <row r="63">
          <cell r="A63" t="str">
            <v>PE</v>
          </cell>
          <cell r="B63" t="str">
            <v>PE</v>
          </cell>
          <cell r="C63" t="str">
            <v>Telpe</v>
          </cell>
        </row>
        <row r="64">
          <cell r="A64" t="str">
            <v>AL</v>
          </cell>
          <cell r="B64" t="str">
            <v>BA</v>
          </cell>
          <cell r="C64" t="str">
            <v>Telasa</v>
          </cell>
        </row>
        <row r="65">
          <cell r="A65" t="str">
            <v>SE</v>
          </cell>
          <cell r="B65" t="str">
            <v>BA</v>
          </cell>
          <cell r="C65" t="str">
            <v>Telergipe</v>
          </cell>
        </row>
        <row r="66">
          <cell r="A66" t="str">
            <v>BA</v>
          </cell>
          <cell r="B66" t="str">
            <v>BA</v>
          </cell>
          <cell r="C66" t="str">
            <v>Telebahia</v>
          </cell>
        </row>
        <row r="67">
          <cell r="A67" t="str">
            <v>MG</v>
          </cell>
          <cell r="B67" t="str">
            <v>MG</v>
          </cell>
          <cell r="C67" t="str">
            <v>Telemig</v>
          </cell>
        </row>
        <row r="68">
          <cell r="A68" t="str">
            <v>ES</v>
          </cell>
          <cell r="B68" t="str">
            <v>MG</v>
          </cell>
          <cell r="C68" t="str">
            <v>Telest</v>
          </cell>
        </row>
        <row r="69">
          <cell r="A69" t="str">
            <v>RJ</v>
          </cell>
          <cell r="B69" t="str">
            <v>RJ</v>
          </cell>
          <cell r="C69" t="str">
            <v>Telerj</v>
          </cell>
        </row>
        <row r="70">
          <cell r="A70" t="str">
            <v>REGIONAL-MG</v>
          </cell>
          <cell r="C70" t="str">
            <v>Nucleo MG</v>
          </cell>
        </row>
        <row r="71">
          <cell r="A71" t="str">
            <v>REGIONAL-BA</v>
          </cell>
          <cell r="C71" t="str">
            <v>Nucleo BA</v>
          </cell>
        </row>
        <row r="72">
          <cell r="A72" t="str">
            <v>REGIONAL-PE</v>
          </cell>
          <cell r="C72" t="str">
            <v>Nucleo PE</v>
          </cell>
        </row>
        <row r="73">
          <cell r="A73" t="str">
            <v>REGIONAL-CE</v>
          </cell>
          <cell r="C73" t="str">
            <v>Nucleo CE</v>
          </cell>
        </row>
      </sheetData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_TNL"/>
      <sheetName val="_NRJ"/>
      <sheetName val="_MG"/>
      <sheetName val="_ES"/>
      <sheetName val="_NMG"/>
      <sheetName val="_BA"/>
      <sheetName val="_SE"/>
      <sheetName val="_AL"/>
      <sheetName val="_NBA"/>
      <sheetName val="_PE"/>
      <sheetName val="_PB"/>
      <sheetName val="_RN"/>
      <sheetName val="_NPE"/>
      <sheetName val="_CE"/>
      <sheetName val="_PI"/>
      <sheetName val="_MA"/>
      <sheetName val="_PA"/>
      <sheetName val="_AP"/>
      <sheetName val="_AM"/>
      <sheetName val="_RR"/>
      <sheetName val="_NCE"/>
      <sheetName val="Resumo"/>
      <sheetName val="Sispec99"/>
      <sheetName val="Tabelas"/>
      <sheetName val="MêsBase"/>
      <sheetName val="Sispec"/>
      <sheetName val="Simulador"/>
      <sheetName val="Simu_POT"/>
      <sheetName val="Principal"/>
      <sheetName val="Plan1"/>
      <sheetName val="Revisado"/>
      <sheetName val="RecLiqServ2000"/>
      <sheetName val="capa"/>
      <sheetName val="SispecPSAP"/>
      <sheetName val="MODELO"/>
      <sheetName val="Descritivo Fraturas Centro"/>
      <sheetName val="V&amp;V-TDDI-21040"/>
      <sheetName val="V&amp;V-PS-SCMT-21040"/>
      <sheetName val="Ano2001"/>
      <sheetName val="Consolida Investi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Chave</v>
          </cell>
          <cell r="B1" t="str">
            <v>01/01/99</v>
          </cell>
          <cell r="C1" t="str">
            <v>01/02/99</v>
          </cell>
          <cell r="D1" t="str">
            <v>01/03/99</v>
          </cell>
          <cell r="E1" t="str">
            <v>01/04/99</v>
          </cell>
          <cell r="F1" t="str">
            <v>01/05/99</v>
          </cell>
          <cell r="G1" t="str">
            <v>01/06/99</v>
          </cell>
          <cell r="H1" t="str">
            <v>01/07/99</v>
          </cell>
          <cell r="I1" t="str">
            <v>01/08/99</v>
          </cell>
          <cell r="J1" t="str">
            <v>01/09/99</v>
          </cell>
          <cell r="K1" t="str">
            <v>01/10/99</v>
          </cell>
          <cell r="L1" t="str">
            <v>01/11/99</v>
          </cell>
          <cell r="M1" t="str">
            <v>01/12/99</v>
          </cell>
        </row>
        <row r="2">
          <cell r="A2" t="str">
            <v>Telaima31138100</v>
          </cell>
          <cell r="B2">
            <v>167.24135000000001</v>
          </cell>
          <cell r="C2">
            <v>156.62540000000001</v>
          </cell>
          <cell r="D2">
            <v>209.32893000000001</v>
          </cell>
          <cell r="E2">
            <v>224.96592999999996</v>
          </cell>
          <cell r="F2">
            <v>41.79663000000005</v>
          </cell>
          <cell r="G2">
            <v>369.67239999999981</v>
          </cell>
          <cell r="H2">
            <v>217.33852999999999</v>
          </cell>
          <cell r="I2">
            <v>230.96537000000012</v>
          </cell>
          <cell r="J2">
            <v>160.79710999999998</v>
          </cell>
          <cell r="K2">
            <v>293.21443000000022</v>
          </cell>
          <cell r="L2">
            <v>487.69270999999981</v>
          </cell>
          <cell r="M2">
            <v>167.33993000000009</v>
          </cell>
        </row>
        <row r="3">
          <cell r="A3" t="str">
            <v>Telaima31138110</v>
          </cell>
          <cell r="B3">
            <v>156.30948999999998</v>
          </cell>
          <cell r="C3">
            <v>147.84411999999998</v>
          </cell>
          <cell r="D3">
            <v>187.93608000000006</v>
          </cell>
          <cell r="E3">
            <v>213.49630999999999</v>
          </cell>
          <cell r="F3">
            <v>31.404329999999959</v>
          </cell>
          <cell r="G3">
            <v>354.32413000000008</v>
          </cell>
          <cell r="H3">
            <v>204.57781999999997</v>
          </cell>
          <cell r="I3">
            <v>218.21349000000009</v>
          </cell>
          <cell r="J3">
            <v>167.12979999999993</v>
          </cell>
          <cell r="K3">
            <v>266.63920000000007</v>
          </cell>
          <cell r="L3">
            <v>479.37333000000012</v>
          </cell>
          <cell r="M3">
            <v>168.90086999999994</v>
          </cell>
        </row>
        <row r="4">
          <cell r="A4" t="str">
            <v>Telaima31138113</v>
          </cell>
          <cell r="B4">
            <v>156.30948999999998</v>
          </cell>
          <cell r="C4">
            <v>147.84411999999998</v>
          </cell>
          <cell r="D4">
            <v>187.93608000000006</v>
          </cell>
          <cell r="E4">
            <v>213.49630999999999</v>
          </cell>
          <cell r="F4">
            <v>31.404329999999959</v>
          </cell>
          <cell r="G4">
            <v>354.32413000000008</v>
          </cell>
          <cell r="H4">
            <v>204.57781999999997</v>
          </cell>
          <cell r="I4">
            <v>218.21349000000009</v>
          </cell>
          <cell r="J4">
            <v>167.12979999999993</v>
          </cell>
          <cell r="K4">
            <v>266.63920000000007</v>
          </cell>
          <cell r="L4">
            <v>479.37333000000012</v>
          </cell>
          <cell r="M4">
            <v>168.90086999999994</v>
          </cell>
        </row>
        <row r="5">
          <cell r="A5" t="str">
            <v>Telaima31138120</v>
          </cell>
          <cell r="B5">
            <v>0.33882000000000001</v>
          </cell>
          <cell r="C5">
            <v>0.11074000000000001</v>
          </cell>
          <cell r="D5">
            <v>0.78698000000000001</v>
          </cell>
          <cell r="E5">
            <v>0.33048000000000011</v>
          </cell>
          <cell r="F5">
            <v>0.37259999999999982</v>
          </cell>
          <cell r="G5">
            <v>0.33506000000000014</v>
          </cell>
          <cell r="H5">
            <v>0.32462000000000035</v>
          </cell>
          <cell r="I5">
            <v>0.34400999999999948</v>
          </cell>
          <cell r="J5">
            <v>-0.24617999999999984</v>
          </cell>
          <cell r="K5">
            <v>0.29585999999999979</v>
          </cell>
          <cell r="L5">
            <v>2.1450000000000191E-2</v>
          </cell>
          <cell r="M5">
            <v>-0.21126999999999985</v>
          </cell>
        </row>
        <row r="6">
          <cell r="A6" t="str">
            <v>Telaima31138122</v>
          </cell>
          <cell r="B6">
            <v>3.7450000000000004E-2</v>
          </cell>
          <cell r="C6">
            <v>2.325E-2</v>
          </cell>
          <cell r="D6">
            <v>7.9149999999999998E-2</v>
          </cell>
          <cell r="E6">
            <v>2.9409999999999992E-2</v>
          </cell>
          <cell r="F6">
            <v>-0.16925999999999999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Telaima31138123</v>
          </cell>
          <cell r="B7">
            <v>0.30137000000000003</v>
          </cell>
          <cell r="C7">
            <v>8.7490000000000012E-2</v>
          </cell>
          <cell r="D7">
            <v>0.70783000000000018</v>
          </cell>
          <cell r="E7">
            <v>0.30106999999999973</v>
          </cell>
          <cell r="F7">
            <v>0.54186000000000001</v>
          </cell>
          <cell r="G7">
            <v>0.33506000000000014</v>
          </cell>
          <cell r="H7">
            <v>0.32462000000000035</v>
          </cell>
          <cell r="I7">
            <v>0.34400999999999948</v>
          </cell>
          <cell r="J7">
            <v>-0.24617999999999984</v>
          </cell>
          <cell r="K7">
            <v>0.29585999999999979</v>
          </cell>
          <cell r="L7">
            <v>2.1450000000000191E-2</v>
          </cell>
          <cell r="M7">
            <v>-0.21126999999999985</v>
          </cell>
        </row>
        <row r="8">
          <cell r="A8" t="str">
            <v>Telaima31138130</v>
          </cell>
          <cell r="B8">
            <v>10.59304</v>
          </cell>
          <cell r="C8">
            <v>8.6705400000000008</v>
          </cell>
          <cell r="D8">
            <v>20.605869999999999</v>
          </cell>
          <cell r="E8">
            <v>11.139139999999998</v>
          </cell>
          <cell r="F8">
            <v>10.0197</v>
          </cell>
          <cell r="G8">
            <v>15.013210000000001</v>
          </cell>
          <cell r="H8">
            <v>12.436089999999993</v>
          </cell>
          <cell r="I8">
            <v>12.407870000000017</v>
          </cell>
          <cell r="J8">
            <v>-6.0865100000000183</v>
          </cell>
          <cell r="K8">
            <v>26.279370000000014</v>
          </cell>
          <cell r="L8">
            <v>8.2979299999999938</v>
          </cell>
          <cell r="M8">
            <v>-1.3496700000000033</v>
          </cell>
        </row>
        <row r="9">
          <cell r="A9" t="str">
            <v>Telaima31138133</v>
          </cell>
          <cell r="B9">
            <v>10.59304</v>
          </cell>
          <cell r="C9">
            <v>8.6705400000000008</v>
          </cell>
          <cell r="D9">
            <v>20.605869999999999</v>
          </cell>
          <cell r="E9">
            <v>11.139139999999998</v>
          </cell>
          <cell r="F9">
            <v>10.0197</v>
          </cell>
          <cell r="G9">
            <v>15.013210000000001</v>
          </cell>
          <cell r="H9">
            <v>12.436089999999993</v>
          </cell>
          <cell r="I9">
            <v>12.407870000000017</v>
          </cell>
          <cell r="J9">
            <v>-6.0865100000000183</v>
          </cell>
          <cell r="K9">
            <v>26.279370000000014</v>
          </cell>
          <cell r="L9">
            <v>8.2979299999999938</v>
          </cell>
          <cell r="M9">
            <v>-1.3496700000000033</v>
          </cell>
        </row>
        <row r="10">
          <cell r="A10" t="str">
            <v>Telaima31138300</v>
          </cell>
          <cell r="B10">
            <v>38.823190000000004</v>
          </cell>
          <cell r="C10">
            <v>33.661470000000001</v>
          </cell>
          <cell r="D10">
            <v>40.258179999999996</v>
          </cell>
          <cell r="E10">
            <v>40.258179999999982</v>
          </cell>
          <cell r="F10">
            <v>37.203280000000007</v>
          </cell>
          <cell r="G10">
            <v>37.038070000000005</v>
          </cell>
          <cell r="H10">
            <v>23.569040000000001</v>
          </cell>
          <cell r="I10">
            <v>38.389690000000002</v>
          </cell>
          <cell r="J10">
            <v>493.38181000000009</v>
          </cell>
          <cell r="K10">
            <v>-186.84473000000003</v>
          </cell>
          <cell r="L10">
            <v>118.28675999999984</v>
          </cell>
          <cell r="M10">
            <v>113.14755000000014</v>
          </cell>
        </row>
        <row r="11">
          <cell r="A11" t="str">
            <v>Telaima31138310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164.98442</v>
          </cell>
          <cell r="K11">
            <v>-164.24032</v>
          </cell>
          <cell r="L11">
            <v>0.29262999999999995</v>
          </cell>
          <cell r="M11">
            <v>0.19928999999999997</v>
          </cell>
        </row>
        <row r="12">
          <cell r="A12" t="str">
            <v>Telaima31138313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164.98442</v>
          </cell>
          <cell r="K12">
            <v>-164.24032</v>
          </cell>
          <cell r="L12">
            <v>0.29262999999999995</v>
          </cell>
          <cell r="M12">
            <v>0.19928999999999997</v>
          </cell>
        </row>
        <row r="13">
          <cell r="A13" t="str">
            <v>Telaima31138320</v>
          </cell>
          <cell r="B13">
            <v>12.21576</v>
          </cell>
          <cell r="C13">
            <v>9.75685</v>
          </cell>
          <cell r="D13">
            <v>11.830409999999997</v>
          </cell>
          <cell r="E13">
            <v>11.830410000000001</v>
          </cell>
          <cell r="F13">
            <v>10.324170000000002</v>
          </cell>
          <cell r="G13">
            <v>11.284849999999992</v>
          </cell>
          <cell r="H13">
            <v>-4.3838099999999898</v>
          </cell>
          <cell r="I13">
            <v>11.061600000000006</v>
          </cell>
          <cell r="J13">
            <v>310.25761</v>
          </cell>
          <cell r="K13">
            <v>-38.155859999999961</v>
          </cell>
          <cell r="L13">
            <v>92.303179999999941</v>
          </cell>
          <cell r="M13">
            <v>91.165840000000003</v>
          </cell>
        </row>
        <row r="14">
          <cell r="A14" t="str">
            <v>Telaima31138323</v>
          </cell>
          <cell r="B14">
            <v>12.21576</v>
          </cell>
          <cell r="C14">
            <v>9.75685</v>
          </cell>
          <cell r="D14">
            <v>11.830409999999997</v>
          </cell>
          <cell r="E14">
            <v>11.830410000000001</v>
          </cell>
          <cell r="F14">
            <v>10.324170000000002</v>
          </cell>
          <cell r="G14">
            <v>11.284849999999992</v>
          </cell>
          <cell r="H14">
            <v>-4.3838099999999898</v>
          </cell>
          <cell r="I14">
            <v>11.061600000000006</v>
          </cell>
          <cell r="J14">
            <v>310.25761</v>
          </cell>
          <cell r="K14">
            <v>-38.155859999999961</v>
          </cell>
          <cell r="L14">
            <v>92.303179999999941</v>
          </cell>
          <cell r="M14">
            <v>91.165840000000003</v>
          </cell>
        </row>
        <row r="15">
          <cell r="A15" t="str">
            <v>Telaima31138330</v>
          </cell>
          <cell r="B15">
            <v>26.607430000000001</v>
          </cell>
          <cell r="C15">
            <v>23.904620000000001</v>
          </cell>
          <cell r="D15">
            <v>28.42777000000001</v>
          </cell>
          <cell r="E15">
            <v>28.427769999999981</v>
          </cell>
          <cell r="F15">
            <v>26.879110000000011</v>
          </cell>
          <cell r="G15">
            <v>25.753219999999999</v>
          </cell>
          <cell r="H15">
            <v>27.952849999999984</v>
          </cell>
          <cell r="I15">
            <v>27.328090000000003</v>
          </cell>
          <cell r="J15">
            <v>18.13978000000003</v>
          </cell>
          <cell r="K15">
            <v>15.31553999999997</v>
          </cell>
          <cell r="L15">
            <v>25.59820000000002</v>
          </cell>
          <cell r="M15">
            <v>21.719249999999988</v>
          </cell>
        </row>
        <row r="16">
          <cell r="A16" t="str">
            <v>Telaima31138333</v>
          </cell>
          <cell r="B16">
            <v>26.607430000000001</v>
          </cell>
          <cell r="C16">
            <v>23.904620000000001</v>
          </cell>
          <cell r="D16">
            <v>28.42777000000001</v>
          </cell>
          <cell r="E16">
            <v>28.427769999999981</v>
          </cell>
          <cell r="F16">
            <v>26.879110000000011</v>
          </cell>
          <cell r="G16">
            <v>25.753219999999999</v>
          </cell>
          <cell r="H16">
            <v>27.952849999999984</v>
          </cell>
          <cell r="I16">
            <v>27.328090000000003</v>
          </cell>
          <cell r="J16">
            <v>18.13978000000003</v>
          </cell>
          <cell r="K16">
            <v>15.31553999999997</v>
          </cell>
          <cell r="L16">
            <v>25.59820000000002</v>
          </cell>
          <cell r="M16">
            <v>21.719249999999988</v>
          </cell>
        </row>
        <row r="17">
          <cell r="A17" t="str">
            <v>Telaima31138340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0.23591000000000001</v>
          </cell>
          <cell r="L17">
            <v>9.2749999999999999E-2</v>
          </cell>
          <cell r="M17">
            <v>6.3170000000000004E-2</v>
          </cell>
        </row>
        <row r="18">
          <cell r="A18" t="str">
            <v>Telaima31138343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0.23591000000000001</v>
          </cell>
          <cell r="L18">
            <v>9.2749999999999999E-2</v>
          </cell>
          <cell r="M18">
            <v>6.3170000000000004E-2</v>
          </cell>
        </row>
        <row r="19">
          <cell r="A19" t="str">
            <v>Telaima31144300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6.6001000000000003</v>
          </cell>
          <cell r="H19">
            <v>0</v>
          </cell>
          <cell r="I19">
            <v>7.9201299999999994</v>
          </cell>
          <cell r="J19">
            <v>15.840260000000002</v>
          </cell>
          <cell r="K19">
            <v>7.9201300000000039</v>
          </cell>
          <cell r="L19">
            <v>7.9021299999999925</v>
          </cell>
          <cell r="M19">
            <v>18.081130000000002</v>
          </cell>
        </row>
        <row r="20">
          <cell r="A20" t="str">
            <v>Telaima41111320</v>
          </cell>
          <cell r="B20">
            <v>146.74630999999999</v>
          </cell>
          <cell r="C20">
            <v>147.91497999999996</v>
          </cell>
          <cell r="D20">
            <v>139.30282000000005</v>
          </cell>
          <cell r="E20">
            <v>151.65881000000002</v>
          </cell>
          <cell r="F20">
            <v>112.77866999999992</v>
          </cell>
          <cell r="G20">
            <v>102.69937000000004</v>
          </cell>
          <cell r="H20">
            <v>62.413070000000062</v>
          </cell>
          <cell r="I20">
            <v>68.281439999999975</v>
          </cell>
          <cell r="J20">
            <v>60.628889999999956</v>
          </cell>
          <cell r="K20">
            <v>67.291099999999915</v>
          </cell>
          <cell r="L20">
            <v>48.391330000000153</v>
          </cell>
          <cell r="M20">
            <v>57.863689999999906</v>
          </cell>
        </row>
        <row r="21">
          <cell r="A21" t="str">
            <v>Telaima41111323</v>
          </cell>
          <cell r="B21">
            <v>0</v>
          </cell>
          <cell r="C21">
            <v>3.7599999999999999E-3</v>
          </cell>
          <cell r="D21">
            <v>5.6000000000000017E-4</v>
          </cell>
          <cell r="E21">
            <v>5.0099999999999997E-3</v>
          </cell>
          <cell r="F21">
            <v>2.1150000000000002E-2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Telaima41111324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6.4000000000000005E-4</v>
          </cell>
          <cell r="H22">
            <v>4.0000000000000007E-4</v>
          </cell>
          <cell r="I22">
            <v>0</v>
          </cell>
          <cell r="J22">
            <v>3.2699999999999995E-3</v>
          </cell>
          <cell r="K22">
            <v>-2.0699999999999994E-3</v>
          </cell>
          <cell r="L22">
            <v>0</v>
          </cell>
          <cell r="M22">
            <v>0</v>
          </cell>
        </row>
        <row r="23">
          <cell r="A23" t="str">
            <v>Telaima41111330</v>
          </cell>
          <cell r="B23">
            <v>-83.426580000000001</v>
          </cell>
          <cell r="C23">
            <v>-23.178089999999997</v>
          </cell>
          <cell r="D23">
            <v>-162.70425999999998</v>
          </cell>
          <cell r="E23">
            <v>-132.91721000000001</v>
          </cell>
          <cell r="F23">
            <v>402.43385000000001</v>
          </cell>
          <cell r="G23">
            <v>-0.20771000000000001</v>
          </cell>
          <cell r="H23">
            <v>181.01758999999998</v>
          </cell>
          <cell r="I23">
            <v>229.37259</v>
          </cell>
          <cell r="J23">
            <v>201.73985000000005</v>
          </cell>
          <cell r="K23">
            <v>194.20590000000004</v>
          </cell>
          <cell r="L23">
            <v>417.55320999999992</v>
          </cell>
          <cell r="M23">
            <v>256.79078000000004</v>
          </cell>
        </row>
        <row r="24">
          <cell r="A24" t="str">
            <v>Telaima41111333</v>
          </cell>
          <cell r="B24">
            <v>0</v>
          </cell>
          <cell r="C24">
            <v>0.105</v>
          </cell>
          <cell r="D24">
            <v>7.7659999999999993E-2</v>
          </cell>
          <cell r="E24">
            <v>2.5050000000000017E-2</v>
          </cell>
          <cell r="F24">
            <v>0</v>
          </cell>
          <cell r="G24">
            <v>-0.20771000000000001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Telasa31138100</v>
          </cell>
          <cell r="B25">
            <v>1824.3725400000001</v>
          </cell>
          <cell r="C25">
            <v>1646.4803100000001</v>
          </cell>
          <cell r="D25">
            <v>1575.1603800000003</v>
          </cell>
          <cell r="E25">
            <v>1483.5807500000001</v>
          </cell>
          <cell r="F25">
            <v>1728.7082999999993</v>
          </cell>
          <cell r="G25">
            <v>1876.1384500000004</v>
          </cell>
          <cell r="H25">
            <v>2580.8756199999989</v>
          </cell>
          <cell r="I25">
            <v>1942.4391200000009</v>
          </cell>
          <cell r="J25">
            <v>1743.3973699999988</v>
          </cell>
          <cell r="K25">
            <v>1691.7175300000017</v>
          </cell>
          <cell r="L25">
            <v>2766.0595599999979</v>
          </cell>
          <cell r="M25">
            <v>1956.3073000000004</v>
          </cell>
        </row>
        <row r="26">
          <cell r="A26" t="str">
            <v>Telasa31138110</v>
          </cell>
          <cell r="B26">
            <v>1719.6673899999998</v>
          </cell>
          <cell r="C26">
            <v>1558.0046599999998</v>
          </cell>
          <cell r="D26">
            <v>1427.568850000001</v>
          </cell>
          <cell r="E26">
            <v>1352.162119999999</v>
          </cell>
          <cell r="F26">
            <v>1630.3283300000003</v>
          </cell>
          <cell r="G26">
            <v>1810.0963600000014</v>
          </cell>
          <cell r="H26">
            <v>2484.6073999999971</v>
          </cell>
          <cell r="I26">
            <v>1846.170900000001</v>
          </cell>
          <cell r="J26">
            <v>1703.5338800000009</v>
          </cell>
          <cell r="K26">
            <v>1631.4625300000025</v>
          </cell>
          <cell r="L26">
            <v>2659.6721799999978</v>
          </cell>
          <cell r="M26">
            <v>1748.8009799999963</v>
          </cell>
        </row>
        <row r="27">
          <cell r="A27" t="str">
            <v>Telasa31138113</v>
          </cell>
          <cell r="B27">
            <v>1719.6673899999998</v>
          </cell>
          <cell r="C27">
            <v>1558.0046599999998</v>
          </cell>
          <cell r="D27">
            <v>1427.568850000001</v>
          </cell>
          <cell r="E27">
            <v>1352.162119999999</v>
          </cell>
          <cell r="F27">
            <v>1630.3283300000003</v>
          </cell>
          <cell r="G27">
            <v>1810.0963600000014</v>
          </cell>
          <cell r="H27">
            <v>2484.6073999999971</v>
          </cell>
          <cell r="I27">
            <v>1846.170900000001</v>
          </cell>
          <cell r="J27">
            <v>1703.5338800000009</v>
          </cell>
          <cell r="K27">
            <v>1631.4625300000025</v>
          </cell>
          <cell r="L27">
            <v>2659.6721799999978</v>
          </cell>
          <cell r="M27">
            <v>1748.8009799999963</v>
          </cell>
        </row>
        <row r="28">
          <cell r="A28" t="str">
            <v>Telasa31138120</v>
          </cell>
          <cell r="B28">
            <v>4.7285200000000005</v>
          </cell>
          <cell r="C28">
            <v>3.9293400000000007</v>
          </cell>
          <cell r="D28">
            <v>9.0865199999999984</v>
          </cell>
          <cell r="E28">
            <v>5.2530599999999978</v>
          </cell>
          <cell r="F28">
            <v>6.0499700000000018</v>
          </cell>
          <cell r="G28">
            <v>3.7948000000000022</v>
          </cell>
          <cell r="H28">
            <v>20.828609999999998</v>
          </cell>
          <cell r="I28">
            <v>20.828609999999991</v>
          </cell>
          <cell r="J28">
            <v>4.7956200000000138</v>
          </cell>
          <cell r="K28">
            <v>4.9349999999999996</v>
          </cell>
          <cell r="L28">
            <v>275.54874999999998</v>
          </cell>
          <cell r="M28">
            <v>182.99751999999995</v>
          </cell>
        </row>
        <row r="29">
          <cell r="A29" t="str">
            <v>Telasa31138122</v>
          </cell>
          <cell r="B29">
            <v>1.97986</v>
          </cell>
          <cell r="C29">
            <v>1.5935800000000002</v>
          </cell>
          <cell r="D29">
            <v>4.3383399999999988</v>
          </cell>
          <cell r="E29">
            <v>2.6624399999999993</v>
          </cell>
          <cell r="F29">
            <v>2.85</v>
          </cell>
          <cell r="G29">
            <v>1.4561299999999999</v>
          </cell>
          <cell r="H29">
            <v>18.074999999999999</v>
          </cell>
          <cell r="I29">
            <v>18.074999999999999</v>
          </cell>
          <cell r="J29">
            <v>0.97144000000000119</v>
          </cell>
          <cell r="K29">
            <v>1.085</v>
          </cell>
          <cell r="L29">
            <v>288.73014999999998</v>
          </cell>
          <cell r="M29">
            <v>182.99751999999995</v>
          </cell>
        </row>
        <row r="30">
          <cell r="A30" t="str">
            <v>Telasa31138123</v>
          </cell>
          <cell r="B30">
            <v>2.7486599999999997</v>
          </cell>
          <cell r="C30">
            <v>2.3357600000000001</v>
          </cell>
          <cell r="D30">
            <v>4.7481800000000014</v>
          </cell>
          <cell r="E30">
            <v>2.5906199999999977</v>
          </cell>
          <cell r="F30">
            <v>3.1999700000000022</v>
          </cell>
          <cell r="G30">
            <v>2.3386700000000005</v>
          </cell>
          <cell r="H30">
            <v>2.7536099999999983</v>
          </cell>
          <cell r="I30">
            <v>2.7536100000000019</v>
          </cell>
          <cell r="J30">
            <v>3.8241799999999984</v>
          </cell>
          <cell r="K30">
            <v>3.85</v>
          </cell>
          <cell r="L30">
            <v>-13.181399999999996</v>
          </cell>
          <cell r="M30">
            <v>0</v>
          </cell>
        </row>
        <row r="31">
          <cell r="A31" t="str">
            <v>Telasa31138130</v>
          </cell>
          <cell r="B31">
            <v>99.97663</v>
          </cell>
          <cell r="C31">
            <v>84.546310000000005</v>
          </cell>
          <cell r="D31">
            <v>138.50501000000003</v>
          </cell>
          <cell r="E31">
            <v>126.16557</v>
          </cell>
          <cell r="F31">
            <v>92.329999999999927</v>
          </cell>
          <cell r="G31">
            <v>62.247290000000135</v>
          </cell>
          <cell r="H31">
            <v>75.439609999999902</v>
          </cell>
          <cell r="I31">
            <v>75.439610000000016</v>
          </cell>
          <cell r="J31">
            <v>35.067869999999971</v>
          </cell>
          <cell r="K31">
            <v>55.32000000000005</v>
          </cell>
          <cell r="L31">
            <v>-169.16137000000003</v>
          </cell>
          <cell r="M31">
            <v>24.508799999999951</v>
          </cell>
        </row>
        <row r="32">
          <cell r="A32" t="str">
            <v>Telasa31138133</v>
          </cell>
          <cell r="B32">
            <v>99.97663</v>
          </cell>
          <cell r="C32">
            <v>84.546310000000005</v>
          </cell>
          <cell r="D32">
            <v>138.50501000000003</v>
          </cell>
          <cell r="E32">
            <v>126.16557</v>
          </cell>
          <cell r="F32">
            <v>92.329999999999927</v>
          </cell>
          <cell r="G32">
            <v>62.247290000000135</v>
          </cell>
          <cell r="H32">
            <v>75.439609999999902</v>
          </cell>
          <cell r="I32">
            <v>75.439610000000016</v>
          </cell>
          <cell r="J32">
            <v>35.067869999999971</v>
          </cell>
          <cell r="K32">
            <v>55.32000000000005</v>
          </cell>
          <cell r="L32">
            <v>-169.16137000000003</v>
          </cell>
          <cell r="M32">
            <v>24.508799999999951</v>
          </cell>
        </row>
        <row r="33">
          <cell r="A33" t="str">
            <v>Telasa31138300</v>
          </cell>
          <cell r="B33">
            <v>309.32362000000001</v>
          </cell>
          <cell r="C33">
            <v>273.5624499999999</v>
          </cell>
          <cell r="D33">
            <v>297.65797000000009</v>
          </cell>
          <cell r="E33">
            <v>297.65796999999998</v>
          </cell>
          <cell r="F33">
            <v>138.31485000000021</v>
          </cell>
          <cell r="G33">
            <v>100.30341999999996</v>
          </cell>
          <cell r="H33">
            <v>100.30341999999973</v>
          </cell>
          <cell r="I33">
            <v>100.30342000000019</v>
          </cell>
          <cell r="J33">
            <v>926.10898999999995</v>
          </cell>
          <cell r="K33">
            <v>481.76201999999967</v>
          </cell>
          <cell r="L33">
            <v>-1445.2758399999996</v>
          </cell>
          <cell r="M33">
            <v>-0.46396000000004278</v>
          </cell>
        </row>
        <row r="34">
          <cell r="A34" t="str">
            <v>Telasa31138310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323.99178000000001</v>
          </cell>
          <cell r="K34">
            <v>230.10736000000003</v>
          </cell>
          <cell r="L34">
            <v>-552.69139000000007</v>
          </cell>
          <cell r="M34">
            <v>-0.18873000000000006</v>
          </cell>
        </row>
        <row r="35">
          <cell r="A35" t="str">
            <v>Telasa31138312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321.84747999999996</v>
          </cell>
          <cell r="K35">
            <v>228.34682000000004</v>
          </cell>
          <cell r="L35">
            <v>-548.78655000000003</v>
          </cell>
          <cell r="M35">
            <v>-0.24510999999999994</v>
          </cell>
        </row>
        <row r="36">
          <cell r="A36" t="str">
            <v>Telasa31138313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2.1443000000000003</v>
          </cell>
          <cell r="K36">
            <v>1.7605399999999998</v>
          </cell>
          <cell r="L36">
            <v>-3.9048400000000001</v>
          </cell>
          <cell r="M36">
            <v>5.638E-2</v>
          </cell>
        </row>
        <row r="37">
          <cell r="A37" t="str">
            <v>Telasa31138320</v>
          </cell>
          <cell r="B37">
            <v>177.27742000000001</v>
          </cell>
          <cell r="C37">
            <v>157.81939999999997</v>
          </cell>
          <cell r="D37">
            <v>175.25337000000002</v>
          </cell>
          <cell r="E37">
            <v>175.25337000000002</v>
          </cell>
          <cell r="F37">
            <v>98.867419999999925</v>
          </cell>
          <cell r="G37">
            <v>77.490760000000023</v>
          </cell>
          <cell r="H37">
            <v>100.30342000000007</v>
          </cell>
          <cell r="I37">
            <v>77.490760000000023</v>
          </cell>
          <cell r="J37">
            <v>477.54736000000003</v>
          </cell>
          <cell r="K37">
            <v>177.24328999999989</v>
          </cell>
          <cell r="L37">
            <v>-744.12938000000008</v>
          </cell>
          <cell r="M37">
            <v>-0.21539999999981774</v>
          </cell>
        </row>
        <row r="38">
          <cell r="A38" t="str">
            <v>Telasa31138322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144.69263000000001</v>
          </cell>
          <cell r="K38">
            <v>116.76819999999998</v>
          </cell>
          <cell r="L38">
            <v>-260.08037999999999</v>
          </cell>
          <cell r="M38">
            <v>-0.22753999999999985</v>
          </cell>
        </row>
        <row r="39">
          <cell r="A39" t="str">
            <v>Telasa31138323</v>
          </cell>
          <cell r="B39">
            <v>177.27742000000001</v>
          </cell>
          <cell r="C39">
            <v>157.81939999999997</v>
          </cell>
          <cell r="D39">
            <v>175.25337000000002</v>
          </cell>
          <cell r="E39">
            <v>175.25337000000002</v>
          </cell>
          <cell r="F39">
            <v>98.867419999999925</v>
          </cell>
          <cell r="G39">
            <v>77.490760000000023</v>
          </cell>
          <cell r="H39">
            <v>100.30342000000007</v>
          </cell>
          <cell r="I39">
            <v>77.490760000000023</v>
          </cell>
          <cell r="J39">
            <v>332.85472999999979</v>
          </cell>
          <cell r="K39">
            <v>60.475090000000137</v>
          </cell>
          <cell r="L39">
            <v>-484.04899999999998</v>
          </cell>
          <cell r="M39">
            <v>1.2140000000044893E-2</v>
          </cell>
        </row>
        <row r="40">
          <cell r="A40" t="str">
            <v>Telasa31138330</v>
          </cell>
          <cell r="B40">
            <v>132.0462</v>
          </cell>
          <cell r="C40">
            <v>115.74305000000001</v>
          </cell>
          <cell r="D40">
            <v>122.40459999999999</v>
          </cell>
          <cell r="E40">
            <v>122.40460000000002</v>
          </cell>
          <cell r="F40">
            <v>39.447429999999997</v>
          </cell>
          <cell r="G40">
            <v>22.812660000000051</v>
          </cell>
          <cell r="H40">
            <v>0</v>
          </cell>
          <cell r="I40">
            <v>22.812659999999937</v>
          </cell>
          <cell r="J40">
            <v>25.346730000000093</v>
          </cell>
          <cell r="K40">
            <v>15.022969999999987</v>
          </cell>
          <cell r="L40">
            <v>-48.673910000000092</v>
          </cell>
          <cell r="M40">
            <v>0</v>
          </cell>
        </row>
        <row r="41">
          <cell r="A41" t="str">
            <v>Telasa31138333</v>
          </cell>
          <cell r="B41">
            <v>132.0462</v>
          </cell>
          <cell r="C41">
            <v>115.74305000000001</v>
          </cell>
          <cell r="D41">
            <v>122.40459999999999</v>
          </cell>
          <cell r="E41">
            <v>122.40460000000002</v>
          </cell>
          <cell r="F41">
            <v>39.447429999999997</v>
          </cell>
          <cell r="G41">
            <v>22.812660000000051</v>
          </cell>
          <cell r="H41">
            <v>0</v>
          </cell>
          <cell r="I41">
            <v>22.812659999999937</v>
          </cell>
          <cell r="J41">
            <v>25.346730000000093</v>
          </cell>
          <cell r="K41">
            <v>15.022969999999987</v>
          </cell>
          <cell r="L41">
            <v>-48.673910000000092</v>
          </cell>
          <cell r="M41">
            <v>0</v>
          </cell>
        </row>
        <row r="42">
          <cell r="A42" t="str">
            <v>Telasa31138340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99.223119999999994</v>
          </cell>
          <cell r="K42">
            <v>59.38839999999999</v>
          </cell>
          <cell r="L42">
            <v>-99.781159999999986</v>
          </cell>
          <cell r="M42">
            <v>-5.9829999999998051E-2</v>
          </cell>
        </row>
        <row r="43">
          <cell r="A43" t="str">
            <v>Telasa31138342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98.544730000000001</v>
          </cell>
          <cell r="K43">
            <v>58.830200000000005</v>
          </cell>
          <cell r="L43">
            <v>-156.92867000000001</v>
          </cell>
          <cell r="M43">
            <v>-5.9829999999999994E-2</v>
          </cell>
        </row>
        <row r="44">
          <cell r="A44" t="str">
            <v>Telasa31138343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0.67838999999999994</v>
          </cell>
          <cell r="K44">
            <v>0.55819999999999992</v>
          </cell>
          <cell r="L44">
            <v>57.147509999999997</v>
          </cell>
          <cell r="M44">
            <v>0</v>
          </cell>
        </row>
        <row r="45">
          <cell r="A45" t="str">
            <v>Telasa31144300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239.74086</v>
          </cell>
          <cell r="L45">
            <v>195.99621000000002</v>
          </cell>
          <cell r="M45">
            <v>217.71388999999999</v>
          </cell>
        </row>
        <row r="46">
          <cell r="A46" t="str">
            <v>Telasa41111320</v>
          </cell>
          <cell r="B46">
            <v>746.87315000000001</v>
          </cell>
          <cell r="C46">
            <v>699.81579999999997</v>
          </cell>
          <cell r="D46">
            <v>717.71487000000002</v>
          </cell>
          <cell r="E46">
            <v>767.54746999999998</v>
          </cell>
          <cell r="F46">
            <v>463.74353999999994</v>
          </cell>
          <cell r="G46">
            <v>851.54854000000023</v>
          </cell>
          <cell r="H46">
            <v>715.71699999999964</v>
          </cell>
          <cell r="I46">
            <v>591.48812000000089</v>
          </cell>
          <cell r="J46">
            <v>1493.7249499999998</v>
          </cell>
          <cell r="K46">
            <v>829.54428999999982</v>
          </cell>
          <cell r="L46">
            <v>48.065459999999803</v>
          </cell>
          <cell r="M46">
            <v>-271.94074999999975</v>
          </cell>
        </row>
        <row r="47">
          <cell r="A47" t="str">
            <v>Telasa41111330</v>
          </cell>
          <cell r="B47">
            <v>5.1560000000000002E-2</v>
          </cell>
          <cell r="C47">
            <v>-5.1560000000000002E-2</v>
          </cell>
          <cell r="D47">
            <v>0</v>
          </cell>
          <cell r="E47">
            <v>0</v>
          </cell>
          <cell r="F47">
            <v>14.794</v>
          </cell>
          <cell r="G47">
            <v>64.976230000000001</v>
          </cell>
          <cell r="H47">
            <v>253.67904000000001</v>
          </cell>
          <cell r="I47">
            <v>206.34791999999999</v>
          </cell>
          <cell r="J47">
            <v>267.39834000000008</v>
          </cell>
          <cell r="K47">
            <v>970.78171999999984</v>
          </cell>
          <cell r="L47">
            <v>210.32063999999991</v>
          </cell>
          <cell r="M47">
            <v>192.37570000000005</v>
          </cell>
        </row>
        <row r="48">
          <cell r="A48" t="str">
            <v>Teleamapa31138100</v>
          </cell>
          <cell r="B48">
            <v>43.860289999999999</v>
          </cell>
          <cell r="C48">
            <v>28.598649999999999</v>
          </cell>
          <cell r="D48">
            <v>717.24206000000004</v>
          </cell>
          <cell r="E48">
            <v>246.08978000000002</v>
          </cell>
          <cell r="F48">
            <v>337.6429599999999</v>
          </cell>
          <cell r="G48">
            <v>247.19938000000025</v>
          </cell>
          <cell r="H48">
            <v>321.53846999999996</v>
          </cell>
          <cell r="I48">
            <v>285.83155999999985</v>
          </cell>
          <cell r="J48">
            <v>309.99882000000025</v>
          </cell>
          <cell r="K48">
            <v>103.45369999999957</v>
          </cell>
          <cell r="L48">
            <v>663.77070000000049</v>
          </cell>
          <cell r="M48">
            <v>310.87079999999969</v>
          </cell>
        </row>
        <row r="49">
          <cell r="A49" t="str">
            <v>Teleamapa31138110</v>
          </cell>
          <cell r="B49">
            <v>33.007089999999998</v>
          </cell>
          <cell r="C49">
            <v>21.452980000000004</v>
          </cell>
          <cell r="D49">
            <v>695.34951000000001</v>
          </cell>
          <cell r="E49">
            <v>235.27265999999997</v>
          </cell>
          <cell r="F49">
            <v>326.8258400000002</v>
          </cell>
          <cell r="G49">
            <v>239.91512999999986</v>
          </cell>
          <cell r="H49">
            <v>302.51565000000005</v>
          </cell>
          <cell r="I49">
            <v>283.04099999999994</v>
          </cell>
          <cell r="J49">
            <v>296.13175000000001</v>
          </cell>
          <cell r="K49">
            <v>95.148459999999886</v>
          </cell>
          <cell r="L49">
            <v>656.58028999999988</v>
          </cell>
          <cell r="M49">
            <v>298.49553000000014</v>
          </cell>
        </row>
        <row r="50">
          <cell r="A50" t="str">
            <v>Teleamapa31138112</v>
          </cell>
          <cell r="B50">
            <v>0</v>
          </cell>
          <cell r="C50">
            <v>0</v>
          </cell>
          <cell r="D50">
            <v>6.720000000000001E-2</v>
          </cell>
          <cell r="E50">
            <v>3.8269999999999985E-2</v>
          </cell>
          <cell r="F50">
            <v>3.8270000000000012E-2</v>
          </cell>
          <cell r="G50">
            <v>2.3549999999999988E-2</v>
          </cell>
          <cell r="H50">
            <v>-3.0909999999999993E-2</v>
          </cell>
          <cell r="I50">
            <v>5.2899999999999892E-3</v>
          </cell>
          <cell r="J50">
            <v>0</v>
          </cell>
          <cell r="K50">
            <v>-0.14166999999999999</v>
          </cell>
          <cell r="L50">
            <v>0</v>
          </cell>
          <cell r="M50">
            <v>0</v>
          </cell>
        </row>
        <row r="51">
          <cell r="A51" t="str">
            <v>Teleamapa31138113</v>
          </cell>
          <cell r="B51">
            <v>33.007089999999998</v>
          </cell>
          <cell r="C51">
            <v>21.452980000000004</v>
          </cell>
          <cell r="D51">
            <v>695.28231000000005</v>
          </cell>
          <cell r="E51">
            <v>235.23438999999996</v>
          </cell>
          <cell r="F51">
            <v>326.78757000000019</v>
          </cell>
          <cell r="G51">
            <v>239.89157999999975</v>
          </cell>
          <cell r="H51">
            <v>302.54656</v>
          </cell>
          <cell r="I51">
            <v>283.03571000000011</v>
          </cell>
          <cell r="J51">
            <v>296.13175000000001</v>
          </cell>
          <cell r="K51">
            <v>95.290129999999863</v>
          </cell>
          <cell r="L51">
            <v>656.58028999999988</v>
          </cell>
          <cell r="M51">
            <v>298.49553000000014</v>
          </cell>
        </row>
        <row r="52">
          <cell r="A52" t="str">
            <v>Teleamapa31138120</v>
          </cell>
          <cell r="B52">
            <v>0.41652999999999996</v>
          </cell>
          <cell r="C52">
            <v>0.34077999999999997</v>
          </cell>
          <cell r="D52">
            <v>0.69138000000000011</v>
          </cell>
          <cell r="E52">
            <v>0.37409000000000003</v>
          </cell>
          <cell r="F52">
            <v>0.37409000000000003</v>
          </cell>
          <cell r="G52">
            <v>0.22636999999999974</v>
          </cell>
          <cell r="H52">
            <v>0.38809000000000005</v>
          </cell>
          <cell r="I52">
            <v>8.9630000000000098E-2</v>
          </cell>
          <cell r="J52">
            <v>0.34416000000000002</v>
          </cell>
          <cell r="K52">
            <v>-0.10526999999999997</v>
          </cell>
          <cell r="L52">
            <v>0.11312999999999995</v>
          </cell>
          <cell r="M52">
            <v>0.13438000000000017</v>
          </cell>
        </row>
        <row r="53">
          <cell r="A53" t="str">
            <v>Teleamapa31138122</v>
          </cell>
          <cell r="B53">
            <v>5.1679999999999997E-2</v>
          </cell>
          <cell r="C53">
            <v>7.3130000000000001E-2</v>
          </cell>
          <cell r="D53">
            <v>7.8320000000000001E-2</v>
          </cell>
          <cell r="E53">
            <v>1.7599999999999977E-2</v>
          </cell>
          <cell r="F53">
            <v>1.7600000000000032E-2</v>
          </cell>
          <cell r="G53">
            <v>-1.7200000000000021E-2</v>
          </cell>
          <cell r="H53">
            <v>6.7200000000000037E-3</v>
          </cell>
          <cell r="I53">
            <v>1.7000000000000348E-4</v>
          </cell>
          <cell r="J53">
            <v>3.4599999999999909E-3</v>
          </cell>
          <cell r="K53">
            <v>-0.23147999999999999</v>
          </cell>
          <cell r="L53">
            <v>0</v>
          </cell>
          <cell r="M53">
            <v>0</v>
          </cell>
        </row>
        <row r="54">
          <cell r="A54" t="str">
            <v>Teleamapa31138123</v>
          </cell>
          <cell r="B54">
            <v>0.36485000000000001</v>
          </cell>
          <cell r="C54">
            <v>0.26764999999999994</v>
          </cell>
          <cell r="D54">
            <v>0.61306000000000005</v>
          </cell>
          <cell r="E54">
            <v>0.35648999999999997</v>
          </cell>
          <cell r="F54">
            <v>0.35648999999999997</v>
          </cell>
          <cell r="G54">
            <v>0.24357000000000029</v>
          </cell>
          <cell r="H54">
            <v>0.38136999999999999</v>
          </cell>
          <cell r="I54">
            <v>8.9459999999999873E-2</v>
          </cell>
          <cell r="J54">
            <v>0.34069999999999956</v>
          </cell>
          <cell r="K54">
            <v>0.12621000000000038</v>
          </cell>
          <cell r="L54">
            <v>0.11312999999999995</v>
          </cell>
          <cell r="M54">
            <v>0.13438000000000017</v>
          </cell>
        </row>
        <row r="55">
          <cell r="A55" t="str">
            <v>Teleamapa31138130</v>
          </cell>
          <cell r="B55">
            <v>10.436669999999999</v>
          </cell>
          <cell r="C55">
            <v>6.8048900000000003</v>
          </cell>
          <cell r="D55">
            <v>21.201170000000005</v>
          </cell>
          <cell r="E55">
            <v>10.44303</v>
          </cell>
          <cell r="F55">
            <v>10.443029999999993</v>
          </cell>
          <cell r="G55">
            <v>7.0578799999999973</v>
          </cell>
          <cell r="H55">
            <v>18.634730000000005</v>
          </cell>
          <cell r="I55">
            <v>2.7009299999999996</v>
          </cell>
          <cell r="J55">
            <v>13.52291000000001</v>
          </cell>
          <cell r="K55">
            <v>8.4105099999999879</v>
          </cell>
          <cell r="L55">
            <v>7.0772800000000018</v>
          </cell>
          <cell r="M55">
            <v>12.240889999999993</v>
          </cell>
        </row>
        <row r="56">
          <cell r="A56" t="str">
            <v>Teleamapa31138133</v>
          </cell>
          <cell r="B56">
            <v>10.436669999999999</v>
          </cell>
          <cell r="C56">
            <v>6.8048900000000003</v>
          </cell>
          <cell r="D56">
            <v>21.201170000000005</v>
          </cell>
          <cell r="E56">
            <v>10.44303</v>
          </cell>
          <cell r="F56">
            <v>10.443029999999993</v>
          </cell>
          <cell r="G56">
            <v>7.0578799999999973</v>
          </cell>
          <cell r="H56">
            <v>18.634730000000005</v>
          </cell>
          <cell r="I56">
            <v>2.7009299999999996</v>
          </cell>
          <cell r="J56">
            <v>13.52291000000001</v>
          </cell>
          <cell r="K56">
            <v>8.4105099999999879</v>
          </cell>
          <cell r="L56">
            <v>7.0772800000000018</v>
          </cell>
          <cell r="M56">
            <v>12.240889999999993</v>
          </cell>
        </row>
        <row r="57">
          <cell r="A57" t="str">
            <v>Teleamapa31138300</v>
          </cell>
          <cell r="B57">
            <v>34.20055</v>
          </cell>
          <cell r="C57">
            <v>30.460259999999998</v>
          </cell>
          <cell r="D57">
            <v>30.460260000000005</v>
          </cell>
          <cell r="E57">
            <v>41.435959999999994</v>
          </cell>
          <cell r="F57">
            <v>35.493210000000005</v>
          </cell>
          <cell r="G57">
            <v>40.663289999999989</v>
          </cell>
          <cell r="H57">
            <v>36.390590000000003</v>
          </cell>
          <cell r="I57">
            <v>4.6574500000000114</v>
          </cell>
          <cell r="J57">
            <v>203.64148999999998</v>
          </cell>
          <cell r="K57">
            <v>511.08615999999995</v>
          </cell>
          <cell r="L57">
            <v>161.47874000000002</v>
          </cell>
          <cell r="M57">
            <v>197.27881000000002</v>
          </cell>
        </row>
        <row r="58">
          <cell r="A58" t="str">
            <v>Teleamapa31138310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24.617459999999998</v>
          </cell>
          <cell r="K58">
            <v>23.112830000000006</v>
          </cell>
          <cell r="L58">
            <v>0.12164999999999537</v>
          </cell>
          <cell r="M58">
            <v>0.18778000000000361</v>
          </cell>
        </row>
        <row r="59">
          <cell r="A59" t="str">
            <v>Teleamapa31138313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24.617459999999998</v>
          </cell>
          <cell r="K59">
            <v>23.112830000000006</v>
          </cell>
          <cell r="L59">
            <v>0.12164999999999537</v>
          </cell>
          <cell r="M59">
            <v>0.18778000000000361</v>
          </cell>
        </row>
        <row r="60">
          <cell r="A60" t="str">
            <v>Teleamapa31138320</v>
          </cell>
          <cell r="B60">
            <v>21.486519999999999</v>
          </cell>
          <cell r="C60">
            <v>19.082480000000004</v>
          </cell>
          <cell r="D60">
            <v>19.082480000000004</v>
          </cell>
          <cell r="E60">
            <v>24.249340000000004</v>
          </cell>
          <cell r="F60">
            <v>20.952339999999992</v>
          </cell>
          <cell r="G60">
            <v>25.880380000000002</v>
          </cell>
          <cell r="H60">
            <v>22.723060000000004</v>
          </cell>
          <cell r="I60">
            <v>17.044749999999993</v>
          </cell>
          <cell r="J60">
            <v>157.55800999999997</v>
          </cell>
          <cell r="K60">
            <v>480.77733000000001</v>
          </cell>
          <cell r="L60">
            <v>161.01477999999997</v>
          </cell>
          <cell r="M60">
            <v>196.32132000000013</v>
          </cell>
        </row>
        <row r="61">
          <cell r="A61" t="str">
            <v>Teleamapa31138323</v>
          </cell>
          <cell r="B61">
            <v>21.486519999999999</v>
          </cell>
          <cell r="C61">
            <v>19.082480000000004</v>
          </cell>
          <cell r="D61">
            <v>19.082480000000004</v>
          </cell>
          <cell r="E61">
            <v>24.249340000000004</v>
          </cell>
          <cell r="F61">
            <v>20.952339999999992</v>
          </cell>
          <cell r="G61">
            <v>25.880380000000002</v>
          </cell>
          <cell r="H61">
            <v>22.723060000000004</v>
          </cell>
          <cell r="I61">
            <v>17.044749999999993</v>
          </cell>
          <cell r="J61">
            <v>157.55800999999997</v>
          </cell>
          <cell r="K61">
            <v>480.77733000000001</v>
          </cell>
          <cell r="L61">
            <v>161.01477999999997</v>
          </cell>
          <cell r="M61">
            <v>196.32132000000013</v>
          </cell>
        </row>
        <row r="62">
          <cell r="A62" t="str">
            <v>Teleamapa31138330</v>
          </cell>
          <cell r="B62">
            <v>12.714030000000001</v>
          </cell>
          <cell r="C62">
            <v>11.377780000000001</v>
          </cell>
          <cell r="D62">
            <v>11.377779999999994</v>
          </cell>
          <cell r="E62">
            <v>17.186620000000005</v>
          </cell>
          <cell r="F62">
            <v>14.540869999999998</v>
          </cell>
          <cell r="G62">
            <v>14.782910000000001</v>
          </cell>
          <cell r="H62">
            <v>13.667529999999999</v>
          </cell>
          <cell r="I62">
            <v>-12.387299999999996</v>
          </cell>
          <cell r="J62">
            <v>11.930929999999989</v>
          </cell>
          <cell r="K62">
            <v>6.9635300000000058</v>
          </cell>
          <cell r="L62">
            <v>0.30374999999999375</v>
          </cell>
          <cell r="M62">
            <v>0.71018999999999721</v>
          </cell>
        </row>
        <row r="63">
          <cell r="A63" t="str">
            <v>Teleamapa31138333</v>
          </cell>
          <cell r="B63">
            <v>12.714030000000001</v>
          </cell>
          <cell r="C63">
            <v>11.377780000000001</v>
          </cell>
          <cell r="D63">
            <v>11.377779999999994</v>
          </cell>
          <cell r="E63">
            <v>17.186620000000005</v>
          </cell>
          <cell r="F63">
            <v>14.540869999999998</v>
          </cell>
          <cell r="G63">
            <v>14.782910000000001</v>
          </cell>
          <cell r="H63">
            <v>13.667529999999999</v>
          </cell>
          <cell r="I63">
            <v>-12.387299999999996</v>
          </cell>
          <cell r="J63">
            <v>11.930929999999989</v>
          </cell>
          <cell r="K63">
            <v>6.9635300000000058</v>
          </cell>
          <cell r="L63">
            <v>0.30374999999999375</v>
          </cell>
          <cell r="M63">
            <v>0.71018999999999721</v>
          </cell>
        </row>
        <row r="64">
          <cell r="A64" t="str">
            <v>Teleamapa31138340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9.5350900000000003</v>
          </cell>
          <cell r="K64">
            <v>0.23246999999999929</v>
          </cell>
          <cell r="L64">
            <v>3.8560000000000372E-2</v>
          </cell>
          <cell r="M64">
            <v>5.9519999999999129E-2</v>
          </cell>
        </row>
        <row r="65">
          <cell r="A65" t="str">
            <v>Teleamapa31138343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9.5350900000000003</v>
          </cell>
          <cell r="K65">
            <v>0.23246999999999929</v>
          </cell>
          <cell r="L65">
            <v>3.8560000000000372E-2</v>
          </cell>
          <cell r="M65">
            <v>5.9519999999999129E-2</v>
          </cell>
        </row>
        <row r="66">
          <cell r="A66" t="str">
            <v>Teleamapa31144300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0.16461000000000001</v>
          </cell>
          <cell r="L66">
            <v>0.17161000000000001</v>
          </cell>
          <cell r="M66">
            <v>0.16460999999999998</v>
          </cell>
        </row>
        <row r="67">
          <cell r="A67" t="str">
            <v>Teleamapa41111320</v>
          </cell>
          <cell r="B67">
            <v>182.05964</v>
          </cell>
          <cell r="C67">
            <v>161.99131</v>
          </cell>
          <cell r="D67">
            <v>165.19327999999996</v>
          </cell>
          <cell r="E67">
            <v>267.84863999999999</v>
          </cell>
          <cell r="F67">
            <v>72.08956000000012</v>
          </cell>
          <cell r="G67">
            <v>206.66685000000007</v>
          </cell>
          <cell r="H67">
            <v>378.12333999999987</v>
          </cell>
          <cell r="I67">
            <v>93.371039999999994</v>
          </cell>
          <cell r="J67">
            <v>125.21466000000009</v>
          </cell>
          <cell r="K67">
            <v>-134.34791000000018</v>
          </cell>
          <cell r="L67">
            <v>497.10837000000015</v>
          </cell>
          <cell r="M67">
            <v>280.91101999999955</v>
          </cell>
        </row>
        <row r="68">
          <cell r="A68" t="str">
            <v>Teleamapa41111324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2.3059999999999997E-2</v>
          </cell>
          <cell r="J68">
            <v>3.56E-2</v>
          </cell>
          <cell r="K68">
            <v>2.8833599999999997</v>
          </cell>
          <cell r="L68">
            <v>0.41526000000000041</v>
          </cell>
          <cell r="M68">
            <v>24.137309999999999</v>
          </cell>
        </row>
        <row r="69">
          <cell r="A69" t="str">
            <v>Teleamapa41111330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6.1050200000000006</v>
          </cell>
          <cell r="G69">
            <v>4.0094099999999999</v>
          </cell>
          <cell r="H69">
            <v>38.391030000000001</v>
          </cell>
          <cell r="I69">
            <v>314.10496999999998</v>
          </cell>
          <cell r="J69">
            <v>373.25686000000002</v>
          </cell>
          <cell r="K69">
            <v>260.14414999999997</v>
          </cell>
          <cell r="L69">
            <v>291.80349000000001</v>
          </cell>
          <cell r="M69">
            <v>342.92670999999996</v>
          </cell>
        </row>
        <row r="70">
          <cell r="A70" t="str">
            <v>Teleamazon31138100</v>
          </cell>
          <cell r="B70">
            <v>1436.9540200000001</v>
          </cell>
          <cell r="C70">
            <v>1337.0807099999997</v>
          </cell>
          <cell r="D70">
            <v>1705.5216500000001</v>
          </cell>
          <cell r="E70">
            <v>1629.3432899999998</v>
          </cell>
          <cell r="F70">
            <v>1140.0326100000002</v>
          </cell>
          <cell r="G70">
            <v>1779.7797499999988</v>
          </cell>
          <cell r="H70">
            <v>1758.7825500000017</v>
          </cell>
          <cell r="I70">
            <v>1744.95327</v>
          </cell>
          <cell r="J70">
            <v>1918.2232499999991</v>
          </cell>
          <cell r="K70">
            <v>2153.0633500000004</v>
          </cell>
          <cell r="L70">
            <v>2437.8238300000012</v>
          </cell>
          <cell r="M70">
            <v>2664.3763999999974</v>
          </cell>
        </row>
        <row r="71">
          <cell r="A71" t="str">
            <v>Teleamazon31138110</v>
          </cell>
          <cell r="B71">
            <v>1384.4344599999999</v>
          </cell>
          <cell r="C71">
            <v>1284.56115</v>
          </cell>
          <cell r="D71">
            <v>1646.6027699999995</v>
          </cell>
          <cell r="E71">
            <v>1573.1947100000007</v>
          </cell>
          <cell r="F71">
            <v>1098.3406699999996</v>
          </cell>
          <cell r="G71">
            <v>1695.6019500000011</v>
          </cell>
          <cell r="H71">
            <v>1683.3875000000007</v>
          </cell>
          <cell r="I71">
            <v>1694.4077199999974</v>
          </cell>
          <cell r="J71">
            <v>1866.7559300000012</v>
          </cell>
          <cell r="K71">
            <v>2022.9629999999997</v>
          </cell>
          <cell r="L71">
            <v>2307.6292899999971</v>
          </cell>
          <cell r="M71">
            <v>2715.3428100000056</v>
          </cell>
        </row>
        <row r="72">
          <cell r="A72" t="str">
            <v>Teleamazon31138113</v>
          </cell>
          <cell r="B72">
            <v>1384.4344599999999</v>
          </cell>
          <cell r="C72">
            <v>1284.56115</v>
          </cell>
          <cell r="D72">
            <v>1646.6027699999995</v>
          </cell>
          <cell r="E72">
            <v>1573.1947100000007</v>
          </cell>
          <cell r="F72">
            <v>1098.3406699999996</v>
          </cell>
          <cell r="G72">
            <v>1695.6019500000011</v>
          </cell>
          <cell r="H72">
            <v>1683.3875000000007</v>
          </cell>
          <cell r="I72">
            <v>1694.4077199999974</v>
          </cell>
          <cell r="J72">
            <v>1866.7559300000012</v>
          </cell>
          <cell r="K72">
            <v>2022.9629999999997</v>
          </cell>
          <cell r="L72">
            <v>2307.6292899999971</v>
          </cell>
          <cell r="M72">
            <v>2715.3428100000056</v>
          </cell>
        </row>
        <row r="73">
          <cell r="A73" t="str">
            <v>Teleamazon31138120</v>
          </cell>
          <cell r="B73">
            <v>2.2474499999999997</v>
          </cell>
          <cell r="C73">
            <v>2.2474499999999997</v>
          </cell>
          <cell r="D73">
            <v>4.0609900000000003</v>
          </cell>
          <cell r="E73">
            <v>2.1016200000000005</v>
          </cell>
          <cell r="F73">
            <v>2.2586199999999987</v>
          </cell>
          <cell r="G73">
            <v>2.0740200000000009</v>
          </cell>
          <cell r="H73">
            <v>2.1250500000000017</v>
          </cell>
          <cell r="I73">
            <v>2.2431699999999992</v>
          </cell>
          <cell r="J73">
            <v>0.46265000000000001</v>
          </cell>
          <cell r="K73">
            <v>1.0047800000000002</v>
          </cell>
          <cell r="L73">
            <v>0.2650599999999983</v>
          </cell>
          <cell r="M73">
            <v>-4.0444999999999993</v>
          </cell>
        </row>
        <row r="74">
          <cell r="A74" t="str">
            <v>Teleamazon31138123</v>
          </cell>
          <cell r="B74">
            <v>2.2474499999999997</v>
          </cell>
          <cell r="C74">
            <v>2.2474499999999997</v>
          </cell>
          <cell r="D74">
            <v>4.0609900000000003</v>
          </cell>
          <cell r="E74">
            <v>2.1016200000000005</v>
          </cell>
          <cell r="F74">
            <v>2.2586199999999987</v>
          </cell>
          <cell r="G74">
            <v>2.0740200000000009</v>
          </cell>
          <cell r="H74">
            <v>2.1250500000000017</v>
          </cell>
          <cell r="I74">
            <v>2.2431699999999992</v>
          </cell>
          <cell r="J74">
            <v>0.46265000000000001</v>
          </cell>
          <cell r="K74">
            <v>1.0047800000000002</v>
          </cell>
          <cell r="L74">
            <v>0.2650599999999983</v>
          </cell>
          <cell r="M74">
            <v>-4.0444999999999993</v>
          </cell>
        </row>
        <row r="75">
          <cell r="A75" t="str">
            <v>Teleamazon31138130</v>
          </cell>
          <cell r="B75">
            <v>50.272109999999998</v>
          </cell>
          <cell r="C75">
            <v>50.272109999999998</v>
          </cell>
          <cell r="D75">
            <v>54.857889999999998</v>
          </cell>
          <cell r="E75">
            <v>54.046960000000013</v>
          </cell>
          <cell r="F75">
            <v>39.433320000000009</v>
          </cell>
          <cell r="G75">
            <v>82.103779999999944</v>
          </cell>
          <cell r="H75">
            <v>73.27</v>
          </cell>
          <cell r="I75">
            <v>48.302379999999971</v>
          </cell>
          <cell r="J75">
            <v>51.004669999999976</v>
          </cell>
          <cell r="K75">
            <v>129.09557000000012</v>
          </cell>
          <cell r="L75">
            <v>129.9294799999999</v>
          </cell>
          <cell r="M75">
            <v>-46.921910000000025</v>
          </cell>
        </row>
        <row r="76">
          <cell r="A76" t="str">
            <v>Teleamazon31138133</v>
          </cell>
          <cell r="B76">
            <v>50.272109999999998</v>
          </cell>
          <cell r="C76">
            <v>50.272109999999998</v>
          </cell>
          <cell r="D76">
            <v>54.857889999999998</v>
          </cell>
          <cell r="E76">
            <v>54.046960000000013</v>
          </cell>
          <cell r="F76">
            <v>39.433320000000009</v>
          </cell>
          <cell r="G76">
            <v>82.103779999999944</v>
          </cell>
          <cell r="H76">
            <v>73.27</v>
          </cell>
          <cell r="I76">
            <v>48.302379999999971</v>
          </cell>
          <cell r="J76">
            <v>51.004669999999976</v>
          </cell>
          <cell r="K76">
            <v>129.09557000000012</v>
          </cell>
          <cell r="L76">
            <v>129.9294799999999</v>
          </cell>
          <cell r="M76">
            <v>-46.921910000000025</v>
          </cell>
        </row>
        <row r="77">
          <cell r="A77" t="str">
            <v>Teleamazon31138300</v>
          </cell>
          <cell r="B77">
            <v>305.27208000000002</v>
          </cell>
          <cell r="C77">
            <v>276.3848799999999</v>
          </cell>
          <cell r="D77">
            <v>276.38488000000007</v>
          </cell>
          <cell r="E77">
            <v>323.90207999999996</v>
          </cell>
          <cell r="F77">
            <v>382.97982000000002</v>
          </cell>
          <cell r="G77">
            <v>405.08952999999997</v>
          </cell>
          <cell r="H77">
            <v>307.75529000000006</v>
          </cell>
          <cell r="I77">
            <v>382.77696999999989</v>
          </cell>
          <cell r="J77">
            <v>1361.0636700000005</v>
          </cell>
          <cell r="K77">
            <v>-307.91853000000037</v>
          </cell>
          <cell r="L77">
            <v>897.14869999999974</v>
          </cell>
          <cell r="M77">
            <v>-237.2843499999999</v>
          </cell>
        </row>
        <row r="78">
          <cell r="A78" t="str">
            <v>Teleamazon31138310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329.57315</v>
          </cell>
          <cell r="K78">
            <v>-327.16541999999998</v>
          </cell>
          <cell r="L78">
            <v>117.33045</v>
          </cell>
          <cell r="M78">
            <v>-116.60439</v>
          </cell>
        </row>
        <row r="79">
          <cell r="A79" t="str">
            <v>Teleamazon31138313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329.57315</v>
          </cell>
          <cell r="K79">
            <v>-327.16541999999998</v>
          </cell>
          <cell r="L79">
            <v>117.33045</v>
          </cell>
          <cell r="M79">
            <v>-116.60439</v>
          </cell>
        </row>
        <row r="80">
          <cell r="A80" t="str">
            <v>Teleamazon31138320</v>
          </cell>
          <cell r="B80">
            <v>217.55723</v>
          </cell>
          <cell r="C80">
            <v>196.1336</v>
          </cell>
          <cell r="D80">
            <v>196.1336</v>
          </cell>
          <cell r="E80">
            <v>234.21155999999996</v>
          </cell>
          <cell r="F80">
            <v>363.00580000000002</v>
          </cell>
          <cell r="G80">
            <v>342.10624999999999</v>
          </cell>
          <cell r="H80">
            <v>258.38405000000012</v>
          </cell>
          <cell r="I80">
            <v>324.38725999999997</v>
          </cell>
          <cell r="J80">
            <v>827.78726999999981</v>
          </cell>
          <cell r="K80">
            <v>97.445709999999963</v>
          </cell>
          <cell r="L80">
            <v>662.61148000000003</v>
          </cell>
          <cell r="M80">
            <v>-55.861660000000029</v>
          </cell>
        </row>
        <row r="81">
          <cell r="A81" t="str">
            <v>Teleamazon31138323</v>
          </cell>
          <cell r="B81">
            <v>217.55723</v>
          </cell>
          <cell r="C81">
            <v>196.1336</v>
          </cell>
          <cell r="D81">
            <v>196.1336</v>
          </cell>
          <cell r="E81">
            <v>234.21155999999996</v>
          </cell>
          <cell r="F81">
            <v>363.00580000000002</v>
          </cell>
          <cell r="G81">
            <v>342.10624999999999</v>
          </cell>
          <cell r="H81">
            <v>258.38405000000012</v>
          </cell>
          <cell r="I81">
            <v>324.38725999999997</v>
          </cell>
          <cell r="J81">
            <v>827.78726999999981</v>
          </cell>
          <cell r="K81">
            <v>97.445709999999963</v>
          </cell>
          <cell r="L81">
            <v>662.61148000000003</v>
          </cell>
          <cell r="M81">
            <v>-55.861660000000029</v>
          </cell>
        </row>
        <row r="82">
          <cell r="A82" t="str">
            <v>Teleamazon31138330</v>
          </cell>
          <cell r="B82">
            <v>87.714850000000013</v>
          </cell>
          <cell r="C82">
            <v>80.25127999999998</v>
          </cell>
          <cell r="D82">
            <v>80.251280000000008</v>
          </cell>
          <cell r="E82">
            <v>89.690519999999964</v>
          </cell>
          <cell r="F82">
            <v>19.974020000000053</v>
          </cell>
          <cell r="G82">
            <v>62.983279999999979</v>
          </cell>
          <cell r="H82">
            <v>49.37124</v>
          </cell>
          <cell r="I82">
            <v>58.389710000000093</v>
          </cell>
          <cell r="J82">
            <v>87.490589999999884</v>
          </cell>
          <cell r="K82">
            <v>37.235169999999925</v>
          </cell>
          <cell r="L82">
            <v>77.855720000000133</v>
          </cell>
          <cell r="M82">
            <v>-25.682040000000029</v>
          </cell>
        </row>
        <row r="83">
          <cell r="A83" t="str">
            <v>Teleamazon31138333</v>
          </cell>
          <cell r="B83">
            <v>87.714850000000013</v>
          </cell>
          <cell r="C83">
            <v>80.25127999999998</v>
          </cell>
          <cell r="D83">
            <v>80.251280000000008</v>
          </cell>
          <cell r="E83">
            <v>89.690519999999964</v>
          </cell>
          <cell r="F83">
            <v>19.974020000000053</v>
          </cell>
          <cell r="G83">
            <v>62.983279999999979</v>
          </cell>
          <cell r="H83">
            <v>49.37124</v>
          </cell>
          <cell r="I83">
            <v>58.389710000000093</v>
          </cell>
          <cell r="J83">
            <v>87.490589999999884</v>
          </cell>
          <cell r="K83">
            <v>37.235169999999925</v>
          </cell>
          <cell r="L83">
            <v>77.855720000000133</v>
          </cell>
          <cell r="M83">
            <v>-25.682040000000029</v>
          </cell>
        </row>
        <row r="84">
          <cell r="A84" t="str">
            <v>Teleamazon31138340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116.21266</v>
          </cell>
          <cell r="K84">
            <v>-115.43398999999999</v>
          </cell>
          <cell r="L84">
            <v>39.351050000000001</v>
          </cell>
          <cell r="M84">
            <v>-39.13626</v>
          </cell>
        </row>
        <row r="85">
          <cell r="A85" t="str">
            <v>Teleamazon31138343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116.21266</v>
          </cell>
          <cell r="K85">
            <v>-115.43398999999999</v>
          </cell>
          <cell r="L85">
            <v>39.351050000000001</v>
          </cell>
          <cell r="M85">
            <v>-39.13626</v>
          </cell>
        </row>
        <row r="86">
          <cell r="A86" t="str">
            <v>Teleamazon31144300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6.7291000000000007</v>
          </cell>
          <cell r="K86">
            <v>6.7291000000000007</v>
          </cell>
          <cell r="L86">
            <v>0</v>
          </cell>
          <cell r="M86">
            <v>6.729099999999999</v>
          </cell>
        </row>
        <row r="87">
          <cell r="A87" t="str">
            <v>Teleamazon41111320</v>
          </cell>
          <cell r="B87">
            <v>1231.8193999999999</v>
          </cell>
          <cell r="C87">
            <v>960.82003000000032</v>
          </cell>
          <cell r="D87">
            <v>1115.88382</v>
          </cell>
          <cell r="E87">
            <v>1218.0415999999996</v>
          </cell>
          <cell r="F87">
            <v>1189.9394899999998</v>
          </cell>
          <cell r="G87">
            <v>973.4045900000001</v>
          </cell>
          <cell r="H87">
            <v>1048.21425</v>
          </cell>
          <cell r="I87">
            <v>1471.7546300000004</v>
          </cell>
          <cell r="J87">
            <v>926.93982000000142</v>
          </cell>
          <cell r="K87">
            <v>1112.7760599999983</v>
          </cell>
          <cell r="L87">
            <v>903.89025000000038</v>
          </cell>
          <cell r="M87">
            <v>764.91654999999992</v>
          </cell>
        </row>
        <row r="88">
          <cell r="A88" t="str">
            <v>Teleamazon41111323</v>
          </cell>
          <cell r="B88">
            <v>3.9710000000000002E-2</v>
          </cell>
          <cell r="C88">
            <v>2.3159999999999993E-2</v>
          </cell>
          <cell r="D88">
            <v>8.2519999999999996E-2</v>
          </cell>
          <cell r="E88">
            <v>0</v>
          </cell>
          <cell r="F88">
            <v>2.2120000000000001E-2</v>
          </cell>
          <cell r="G88">
            <v>-8.879999999999999E-3</v>
          </cell>
          <cell r="H88">
            <v>0</v>
          </cell>
          <cell r="I88">
            <v>0</v>
          </cell>
          <cell r="J88">
            <v>8.9700000000000057E-3</v>
          </cell>
          <cell r="K88">
            <v>0</v>
          </cell>
          <cell r="L88">
            <v>0</v>
          </cell>
          <cell r="M88">
            <v>0</v>
          </cell>
        </row>
        <row r="89">
          <cell r="A89" t="str">
            <v>Teleamazon41111324</v>
          </cell>
          <cell r="B89">
            <v>45.789629999999995</v>
          </cell>
          <cell r="C89">
            <v>44.322580000000009</v>
          </cell>
          <cell r="D89">
            <v>61.429640000000006</v>
          </cell>
          <cell r="E89">
            <v>52.537009999999981</v>
          </cell>
          <cell r="F89">
            <v>29.770820000000015</v>
          </cell>
          <cell r="G89">
            <v>51.929539999999946</v>
          </cell>
          <cell r="H89">
            <v>51.255710000000022</v>
          </cell>
          <cell r="I89">
            <v>46</v>
          </cell>
          <cell r="J89">
            <v>24.421440000000018</v>
          </cell>
          <cell r="K89">
            <v>-16.143689999999992</v>
          </cell>
          <cell r="L89">
            <v>47.006780000000049</v>
          </cell>
          <cell r="M89">
            <v>12.006959999999935</v>
          </cell>
        </row>
        <row r="90">
          <cell r="A90" t="str">
            <v>Teleamazon41111330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197</v>
          </cell>
          <cell r="I90">
            <v>568.16660000000002</v>
          </cell>
          <cell r="J90">
            <v>447.14022</v>
          </cell>
          <cell r="K90">
            <v>359.03783999999996</v>
          </cell>
          <cell r="L90">
            <v>335.99172999999996</v>
          </cell>
          <cell r="M90">
            <v>369.07918999999993</v>
          </cell>
        </row>
        <row r="91">
          <cell r="A91" t="str">
            <v>Teleamazon41111334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10.69271</v>
          </cell>
          <cell r="K91">
            <v>4.1209600000000002</v>
          </cell>
          <cell r="L91">
            <v>22.292959999999994</v>
          </cell>
          <cell r="M91">
            <v>21.469440000000006</v>
          </cell>
        </row>
        <row r="92">
          <cell r="A92" t="str">
            <v>Telebahia31138100</v>
          </cell>
          <cell r="B92">
            <v>5561.1570000000002</v>
          </cell>
          <cell r="C92">
            <v>4593.3058800000008</v>
          </cell>
          <cell r="D92">
            <v>7062.3060099999984</v>
          </cell>
          <cell r="E92">
            <v>2827.1871200000023</v>
          </cell>
          <cell r="F92">
            <v>4626.327949999999</v>
          </cell>
          <cell r="G92">
            <v>8152.8184899999978</v>
          </cell>
          <cell r="H92">
            <v>7903.4492900000041</v>
          </cell>
          <cell r="I92">
            <v>8433.0163299999986</v>
          </cell>
          <cell r="J92">
            <v>8148</v>
          </cell>
          <cell r="K92">
            <v>8148</v>
          </cell>
          <cell r="L92">
            <v>11600.363799999999</v>
          </cell>
          <cell r="M92">
            <v>11539.840530000001</v>
          </cell>
        </row>
        <row r="93">
          <cell r="A93" t="str">
            <v>Telebahia31138110</v>
          </cell>
          <cell r="B93">
            <v>5381.0625399999999</v>
          </cell>
          <cell r="C93">
            <v>4440.2937499999998</v>
          </cell>
          <cell r="D93">
            <v>6871.3708799999986</v>
          </cell>
          <cell r="E93">
            <v>2687.7602200000038</v>
          </cell>
          <cell r="F93">
            <v>4469.1363199999978</v>
          </cell>
          <cell r="G93">
            <v>7985.5024899999989</v>
          </cell>
          <cell r="H93">
            <v>7727.4329700000017</v>
          </cell>
          <cell r="I93">
            <v>8257</v>
          </cell>
          <cell r="J93">
            <v>7971.9836700000014</v>
          </cell>
          <cell r="K93">
            <v>7971.9836699999942</v>
          </cell>
          <cell r="L93">
            <v>11424.347470000008</v>
          </cell>
          <cell r="M93">
            <v>11333.567110000004</v>
          </cell>
        </row>
        <row r="94">
          <cell r="A94" t="str">
            <v>Telebahia31138113</v>
          </cell>
          <cell r="B94">
            <v>5381.0625399999999</v>
          </cell>
          <cell r="C94">
            <v>4440.2937499999998</v>
          </cell>
          <cell r="D94">
            <v>6871.3708799999986</v>
          </cell>
          <cell r="E94">
            <v>2687.7602200000038</v>
          </cell>
          <cell r="F94">
            <v>4469.1363199999978</v>
          </cell>
          <cell r="G94">
            <v>7985.5024899999989</v>
          </cell>
          <cell r="H94">
            <v>7727.4329700000017</v>
          </cell>
          <cell r="I94">
            <v>8257</v>
          </cell>
          <cell r="J94">
            <v>7971.9836700000014</v>
          </cell>
          <cell r="K94">
            <v>7971.9836699999942</v>
          </cell>
          <cell r="L94">
            <v>11424.347470000008</v>
          </cell>
          <cell r="M94">
            <v>11333.567110000004</v>
          </cell>
        </row>
        <row r="95">
          <cell r="A95" t="str">
            <v>Telebahia31138120</v>
          </cell>
          <cell r="B95">
            <v>16.777619999999999</v>
          </cell>
          <cell r="C95">
            <v>14.160280000000004</v>
          </cell>
          <cell r="D95">
            <v>35.114750000000001</v>
          </cell>
          <cell r="E95">
            <v>11.611060000000009</v>
          </cell>
          <cell r="F95">
            <v>14.258039999999994</v>
          </cell>
          <cell r="G95">
            <v>12.747990000000001</v>
          </cell>
          <cell r="H95">
            <v>16.602539999999991</v>
          </cell>
          <cell r="I95">
            <v>16.602519999999998</v>
          </cell>
          <cell r="J95">
            <v>16.602530000000002</v>
          </cell>
          <cell r="K95">
            <v>16.602530000000002</v>
          </cell>
          <cell r="L95">
            <v>16.60253000000003</v>
          </cell>
          <cell r="M95">
            <v>46.859619999999978</v>
          </cell>
        </row>
        <row r="96">
          <cell r="A96" t="str">
            <v>Telebahia31138122</v>
          </cell>
          <cell r="B96">
            <v>4.6240600000000001</v>
          </cell>
          <cell r="C96">
            <v>4.29725</v>
          </cell>
          <cell r="D96">
            <v>35.114750000000001</v>
          </cell>
          <cell r="E96">
            <v>-7.4962400000000002</v>
          </cell>
          <cell r="F96">
            <v>14.258040000000001</v>
          </cell>
          <cell r="G96">
            <v>3.3003099999999961</v>
          </cell>
          <cell r="H96">
            <v>6.7237200000000001</v>
          </cell>
          <cell r="I96">
            <v>15.900649999999999</v>
          </cell>
          <cell r="J96">
            <v>16.602530000000016</v>
          </cell>
          <cell r="K96">
            <v>16.602530000000002</v>
          </cell>
          <cell r="L96">
            <v>16.602529999999987</v>
          </cell>
          <cell r="M96">
            <v>35.745930000000001</v>
          </cell>
        </row>
        <row r="97">
          <cell r="A97" t="str">
            <v>Telebahia31138123</v>
          </cell>
          <cell r="B97">
            <v>12.153559999999999</v>
          </cell>
          <cell r="C97">
            <v>9.863030000000002</v>
          </cell>
          <cell r="D97">
            <v>0</v>
          </cell>
          <cell r="E97">
            <v>19.107300000000002</v>
          </cell>
          <cell r="F97">
            <v>0</v>
          </cell>
          <cell r="G97">
            <v>9.4476799999999983</v>
          </cell>
          <cell r="H97">
            <v>9.8788199999999975</v>
          </cell>
          <cell r="I97">
            <v>0.70187000000000666</v>
          </cell>
          <cell r="J97">
            <v>0</v>
          </cell>
          <cell r="K97">
            <v>0</v>
          </cell>
          <cell r="L97">
            <v>0</v>
          </cell>
          <cell r="M97">
            <v>11.113689999999998</v>
          </cell>
        </row>
        <row r="98">
          <cell r="A98" t="str">
            <v>Telebahia31138130</v>
          </cell>
          <cell r="B98">
            <v>163.31683999999998</v>
          </cell>
          <cell r="C98">
            <v>138.85185000000004</v>
          </cell>
          <cell r="D98">
            <v>155.82038</v>
          </cell>
          <cell r="E98">
            <v>127.81584000000004</v>
          </cell>
          <cell r="F98">
            <v>142.93358999999998</v>
          </cell>
          <cell r="G98">
            <v>154.56800999999996</v>
          </cell>
          <cell r="H98">
            <v>159.41377999999997</v>
          </cell>
          <cell r="I98">
            <v>159.41381000000001</v>
          </cell>
          <cell r="J98">
            <v>159.41379999999981</v>
          </cell>
          <cell r="K98">
            <v>159.41380000000026</v>
          </cell>
          <cell r="L98">
            <v>159.41380000000004</v>
          </cell>
          <cell r="M98">
            <v>159.41380000000004</v>
          </cell>
        </row>
        <row r="99">
          <cell r="A99" t="str">
            <v>Telebahia31138133</v>
          </cell>
          <cell r="B99">
            <v>163.31683999999998</v>
          </cell>
          <cell r="C99">
            <v>138.85185000000004</v>
          </cell>
          <cell r="D99">
            <v>155.82038</v>
          </cell>
          <cell r="E99">
            <v>127.81584000000004</v>
          </cell>
          <cell r="F99">
            <v>142.93358999999998</v>
          </cell>
          <cell r="G99">
            <v>154.56800999999996</v>
          </cell>
          <cell r="H99">
            <v>159.41377999999997</v>
          </cell>
          <cell r="I99">
            <v>159.41381000000001</v>
          </cell>
          <cell r="J99">
            <v>159.41379999999981</v>
          </cell>
          <cell r="K99">
            <v>159.41380000000026</v>
          </cell>
          <cell r="L99">
            <v>159.41380000000004</v>
          </cell>
          <cell r="M99">
            <v>159.41380000000004</v>
          </cell>
        </row>
        <row r="100">
          <cell r="A100" t="str">
            <v>Telebahia31138300</v>
          </cell>
          <cell r="B100">
            <v>81.225719999999995</v>
          </cell>
          <cell r="C100">
            <v>70.524920000000009</v>
          </cell>
          <cell r="D100">
            <v>97.562270000000012</v>
          </cell>
          <cell r="E100">
            <v>87.217720000000014</v>
          </cell>
          <cell r="F100">
            <v>82.129909999999938</v>
          </cell>
          <cell r="G100">
            <v>105.68763000000013</v>
          </cell>
          <cell r="H100">
            <v>113.84822999999994</v>
          </cell>
          <cell r="I100">
            <v>106.35723999999993</v>
          </cell>
          <cell r="J100">
            <v>672.58116000000007</v>
          </cell>
          <cell r="K100">
            <v>1839.29249</v>
          </cell>
          <cell r="L100">
            <v>223.75923999999986</v>
          </cell>
          <cell r="M100">
            <v>517.01074000000017</v>
          </cell>
        </row>
        <row r="101">
          <cell r="A101" t="str">
            <v>Telebahia31138310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18.491569999999999</v>
          </cell>
          <cell r="L101">
            <v>3.8115500000000004</v>
          </cell>
          <cell r="M101">
            <v>2.7559900000000006</v>
          </cell>
        </row>
        <row r="102">
          <cell r="A102" t="str">
            <v>Telebahia31138313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18.491569999999999</v>
          </cell>
          <cell r="L102">
            <v>3.8115500000000004</v>
          </cell>
          <cell r="M102">
            <v>2.7559900000000006</v>
          </cell>
        </row>
        <row r="103">
          <cell r="A103" t="str">
            <v>Telebahia31138320</v>
          </cell>
          <cell r="B103">
            <v>8.0110799999999998</v>
          </cell>
          <cell r="C103">
            <v>10.930510000000002</v>
          </cell>
          <cell r="D103">
            <v>13.980749999999997</v>
          </cell>
          <cell r="E103">
            <v>12.493770000000005</v>
          </cell>
          <cell r="F103">
            <v>9.3512500000000003</v>
          </cell>
          <cell r="G103">
            <v>20.09516</v>
          </cell>
          <cell r="H103">
            <v>12.285699999999991</v>
          </cell>
          <cell r="I103">
            <v>12.827990000000014</v>
          </cell>
          <cell r="J103">
            <v>584.17279999999994</v>
          </cell>
          <cell r="K103">
            <v>1704.31576</v>
          </cell>
          <cell r="L103">
            <v>104.88693000000012</v>
          </cell>
          <cell r="M103">
            <v>377.62806999999975</v>
          </cell>
        </row>
        <row r="104">
          <cell r="A104" t="str">
            <v>Telebahia31138323</v>
          </cell>
          <cell r="B104">
            <v>8.0110799999999998</v>
          </cell>
          <cell r="C104">
            <v>10.930510000000002</v>
          </cell>
          <cell r="D104">
            <v>13.980749999999997</v>
          </cell>
          <cell r="E104">
            <v>12.493770000000005</v>
          </cell>
          <cell r="F104">
            <v>9.3512500000000003</v>
          </cell>
          <cell r="G104">
            <v>20.09516</v>
          </cell>
          <cell r="H104">
            <v>12.285699999999991</v>
          </cell>
          <cell r="I104">
            <v>12.827990000000014</v>
          </cell>
          <cell r="J104">
            <v>584.17279999999994</v>
          </cell>
          <cell r="K104">
            <v>1704.31576</v>
          </cell>
          <cell r="L104">
            <v>104.88693000000012</v>
          </cell>
          <cell r="M104">
            <v>377.62806999999975</v>
          </cell>
        </row>
        <row r="105">
          <cell r="A105" t="str">
            <v>Telebahia31138330</v>
          </cell>
          <cell r="B105">
            <v>73.214640000000003</v>
          </cell>
          <cell r="C105">
            <v>59.594409999999982</v>
          </cell>
          <cell r="D105">
            <v>83.581520000000012</v>
          </cell>
          <cell r="E105">
            <v>74.723950000000031</v>
          </cell>
          <cell r="F105">
            <v>72.778659999999945</v>
          </cell>
          <cell r="G105">
            <v>85.592470000000048</v>
          </cell>
          <cell r="H105">
            <v>101.56252999999998</v>
          </cell>
          <cell r="I105">
            <v>93.529250000000047</v>
          </cell>
          <cell r="J105">
            <v>88.408360000000016</v>
          </cell>
          <cell r="K105">
            <v>110.23590999999988</v>
          </cell>
          <cell r="L105">
            <v>114.12858000000006</v>
          </cell>
          <cell r="M105">
            <v>135.75293999999997</v>
          </cell>
        </row>
        <row r="106">
          <cell r="A106" t="str">
            <v>Telebahia31138333</v>
          </cell>
          <cell r="B106">
            <v>73.214640000000003</v>
          </cell>
          <cell r="C106">
            <v>59.594409999999982</v>
          </cell>
          <cell r="D106">
            <v>83.581520000000012</v>
          </cell>
          <cell r="E106">
            <v>74.723950000000031</v>
          </cell>
          <cell r="F106">
            <v>72.778659999999945</v>
          </cell>
          <cell r="G106">
            <v>85.592470000000048</v>
          </cell>
          <cell r="H106">
            <v>101.56252999999998</v>
          </cell>
          <cell r="I106">
            <v>93.529250000000047</v>
          </cell>
          <cell r="J106">
            <v>88.408360000000016</v>
          </cell>
          <cell r="K106">
            <v>110.23590999999988</v>
          </cell>
          <cell r="L106">
            <v>114.12858000000006</v>
          </cell>
          <cell r="M106">
            <v>135.75293999999997</v>
          </cell>
        </row>
        <row r="107">
          <cell r="A107" t="str">
            <v>Telebahia31138340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6.24925</v>
          </cell>
          <cell r="L107">
            <v>0.93218000000000067</v>
          </cell>
          <cell r="M107">
            <v>0.87373999999999974</v>
          </cell>
        </row>
        <row r="108">
          <cell r="A108" t="str">
            <v>Telebahia31138343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6.24925</v>
          </cell>
          <cell r="L108">
            <v>0.93218000000000067</v>
          </cell>
          <cell r="M108">
            <v>0.87373999999999974</v>
          </cell>
        </row>
        <row r="109">
          <cell r="A109" t="str">
            <v>Telebahia31144300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687.94742000000008</v>
          </cell>
          <cell r="L109">
            <v>337.0107999999999</v>
          </cell>
          <cell r="M109">
            <v>-817.36611999999991</v>
          </cell>
        </row>
        <row r="110">
          <cell r="A110" t="str">
            <v>Telebahia41111320</v>
          </cell>
          <cell r="B110">
            <v>10998.73179</v>
          </cell>
          <cell r="C110">
            <v>12524.087120000002</v>
          </cell>
          <cell r="D110">
            <v>12622.493319999994</v>
          </cell>
          <cell r="E110">
            <v>11750.347400000006</v>
          </cell>
          <cell r="F110">
            <v>12211.441769999998</v>
          </cell>
          <cell r="G110">
            <v>13455.840390000012</v>
          </cell>
          <cell r="H110">
            <v>6853.2875699999859</v>
          </cell>
          <cell r="I110">
            <v>10907.07389</v>
          </cell>
          <cell r="J110">
            <v>9493.3906500000157</v>
          </cell>
          <cell r="K110">
            <v>9084.7832999999955</v>
          </cell>
          <cell r="L110">
            <v>9346.4251999999979</v>
          </cell>
          <cell r="M110">
            <v>8766.6214999999938</v>
          </cell>
        </row>
        <row r="111">
          <cell r="A111" t="str">
            <v>Telebahia41111323</v>
          </cell>
          <cell r="B111">
            <v>-3.72648</v>
          </cell>
          <cell r="C111">
            <v>0.73159000000000018</v>
          </cell>
          <cell r="D111">
            <v>0.90444000000000013</v>
          </cell>
          <cell r="E111">
            <v>6.1608099999999997</v>
          </cell>
          <cell r="F111">
            <v>20.989079999999998</v>
          </cell>
          <cell r="G111">
            <v>-0.34025000000000105</v>
          </cell>
          <cell r="H111">
            <v>-2.9446099999999973</v>
          </cell>
          <cell r="I111">
            <v>-4.9631000000000007</v>
          </cell>
          <cell r="J111">
            <v>-7.6849999999996754E-2</v>
          </cell>
          <cell r="K111">
            <v>-2.3681400000000021</v>
          </cell>
          <cell r="L111">
            <v>0</v>
          </cell>
          <cell r="M111">
            <v>2.7050000000000907E-2</v>
          </cell>
        </row>
        <row r="112">
          <cell r="A112" t="str">
            <v>Telebahia41111324</v>
          </cell>
          <cell r="B112">
            <v>376.46760999999998</v>
          </cell>
          <cell r="C112">
            <v>360.96830000000006</v>
          </cell>
          <cell r="D112">
            <v>220.29564000000005</v>
          </cell>
          <cell r="E112">
            <v>223.83873000000006</v>
          </cell>
          <cell r="F112">
            <v>1066.9120199999995</v>
          </cell>
          <cell r="G112">
            <v>650.10385000000042</v>
          </cell>
          <cell r="H112">
            <v>487.37653</v>
          </cell>
          <cell r="I112">
            <v>698.98941999999988</v>
          </cell>
          <cell r="J112">
            <v>440.19918999999982</v>
          </cell>
          <cell r="K112">
            <v>655.30376999999953</v>
          </cell>
          <cell r="L112">
            <v>789.33989000000111</v>
          </cell>
          <cell r="M112">
            <v>503.08025999999973</v>
          </cell>
        </row>
        <row r="113">
          <cell r="A113" t="str">
            <v>Telebahia41111325</v>
          </cell>
          <cell r="B113">
            <v>1.04948</v>
          </cell>
          <cell r="C113">
            <v>2.9600000000000737E-3</v>
          </cell>
          <cell r="D113">
            <v>1.4325599999999998</v>
          </cell>
          <cell r="E113">
            <v>1.609000000000016E-2</v>
          </cell>
          <cell r="F113">
            <v>0</v>
          </cell>
          <cell r="G113">
            <v>0</v>
          </cell>
          <cell r="H113">
            <v>4.5399999999999885E-3</v>
          </cell>
          <cell r="I113">
            <v>0.81618000000000013</v>
          </cell>
          <cell r="J113">
            <v>0.32132999999999967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Telebahia41111330</v>
          </cell>
          <cell r="B114">
            <v>331.58969999999999</v>
          </cell>
          <cell r="C114">
            <v>299.33032000000003</v>
          </cell>
          <cell r="D114">
            <v>406.38379000000009</v>
          </cell>
          <cell r="E114">
            <v>367.32997</v>
          </cell>
          <cell r="F114">
            <v>351.12347</v>
          </cell>
          <cell r="G114">
            <v>444.9358299999999</v>
          </cell>
          <cell r="H114">
            <v>4024.1804599999996</v>
          </cell>
          <cell r="I114">
            <v>2116.7177600000005</v>
          </cell>
          <cell r="J114">
            <v>1789.2338500000005</v>
          </cell>
          <cell r="K114">
            <v>1349.9739499999996</v>
          </cell>
          <cell r="L114">
            <v>1899.6090899999999</v>
          </cell>
          <cell r="M114">
            <v>2825.0885400000006</v>
          </cell>
        </row>
        <row r="115">
          <cell r="A115" t="str">
            <v>Telebahia41111334</v>
          </cell>
          <cell r="B115">
            <v>331.58969999999999</v>
          </cell>
          <cell r="C115">
            <v>299.32261999999992</v>
          </cell>
          <cell r="D115">
            <v>406.71103000000016</v>
          </cell>
          <cell r="E115">
            <v>366.87058999999977</v>
          </cell>
          <cell r="F115">
            <v>351.12347</v>
          </cell>
          <cell r="G115">
            <v>444.93583000000035</v>
          </cell>
          <cell r="H115">
            <v>478.74865999999975</v>
          </cell>
          <cell r="I115">
            <v>446.53301999999985</v>
          </cell>
          <cell r="J115">
            <v>265.03099999999995</v>
          </cell>
          <cell r="K115">
            <v>38.681320000000596</v>
          </cell>
          <cell r="L115">
            <v>418.82460999999967</v>
          </cell>
          <cell r="M115">
            <v>503.54313000000047</v>
          </cell>
        </row>
        <row r="116">
          <cell r="A116" t="str">
            <v>Teleceara31138100</v>
          </cell>
          <cell r="B116">
            <v>3301.2198800000001</v>
          </cell>
          <cell r="C116">
            <v>3334.64122</v>
          </cell>
          <cell r="D116">
            <v>3574.5345500000003</v>
          </cell>
          <cell r="E116">
            <v>3545.647719999999</v>
          </cell>
          <cell r="F116">
            <v>3463.563430000002</v>
          </cell>
          <cell r="G116">
            <v>3350.9945999999982</v>
          </cell>
          <cell r="H116">
            <v>3450.1117900000027</v>
          </cell>
          <cell r="I116">
            <v>3772.426019999999</v>
          </cell>
          <cell r="J116">
            <v>3465.8711599999988</v>
          </cell>
          <cell r="K116">
            <v>4723.5891099999972</v>
          </cell>
          <cell r="L116">
            <v>3233.9451000000045</v>
          </cell>
          <cell r="M116">
            <v>-1243.0520899999974</v>
          </cell>
        </row>
        <row r="117">
          <cell r="A117" t="str">
            <v>Teleceara31138110</v>
          </cell>
          <cell r="B117">
            <v>3148.3985200000002</v>
          </cell>
          <cell r="C117">
            <v>3206.9866699999998</v>
          </cell>
          <cell r="D117">
            <v>3424.4547800000009</v>
          </cell>
          <cell r="E117">
            <v>3415.2552400000004</v>
          </cell>
          <cell r="F117">
            <v>3333.1709499999979</v>
          </cell>
          <cell r="G117">
            <v>3195.6355100000037</v>
          </cell>
          <cell r="H117">
            <v>3308.6441799999993</v>
          </cell>
          <cell r="I117">
            <v>3652.3666899999953</v>
          </cell>
          <cell r="J117">
            <v>3517.5094400000016</v>
          </cell>
          <cell r="K117">
            <v>4571.7942900000053</v>
          </cell>
          <cell r="L117">
            <v>3203.045849999995</v>
          </cell>
          <cell r="M117">
            <v>-1341.2549700000018</v>
          </cell>
        </row>
        <row r="118">
          <cell r="A118" t="str">
            <v>Teleceara31138113</v>
          </cell>
          <cell r="B118">
            <v>3148.3985200000002</v>
          </cell>
          <cell r="C118">
            <v>3206.9866699999998</v>
          </cell>
          <cell r="D118">
            <v>3424.4547800000009</v>
          </cell>
          <cell r="E118">
            <v>3415.2552400000004</v>
          </cell>
          <cell r="F118">
            <v>3333.1709499999979</v>
          </cell>
          <cell r="G118">
            <v>3195.6355100000037</v>
          </cell>
          <cell r="H118">
            <v>3308.6441799999993</v>
          </cell>
          <cell r="I118">
            <v>3652.3666899999953</v>
          </cell>
          <cell r="J118">
            <v>3517.5094400000016</v>
          </cell>
          <cell r="K118">
            <v>4571.7942900000053</v>
          </cell>
          <cell r="L118">
            <v>3203.045849999995</v>
          </cell>
          <cell r="M118">
            <v>-1341.2549700000018</v>
          </cell>
        </row>
        <row r="119">
          <cell r="A119" t="str">
            <v>Teleceara31138120</v>
          </cell>
          <cell r="B119">
            <v>6.7639899999999997</v>
          </cell>
          <cell r="C119">
            <v>5.3076300000000014</v>
          </cell>
          <cell r="D119">
            <v>6.5973199999999981</v>
          </cell>
          <cell r="E119">
            <v>5.7316700000000012</v>
          </cell>
          <cell r="F119">
            <v>5.7316699999999976</v>
          </cell>
          <cell r="G119">
            <v>6.3886100000000035</v>
          </cell>
          <cell r="H119">
            <v>6.0602499999999964</v>
          </cell>
          <cell r="I119">
            <v>5.7416900000000055</v>
          </cell>
          <cell r="J119">
            <v>-4.3399199999999993</v>
          </cell>
          <cell r="K119">
            <v>-2.0193599999999989</v>
          </cell>
          <cell r="L119">
            <v>-8.1400000000002137E-2</v>
          </cell>
          <cell r="M119">
            <v>0.47502999999999673</v>
          </cell>
        </row>
        <row r="120">
          <cell r="A120" t="str">
            <v>Teleceara31138122</v>
          </cell>
          <cell r="B120">
            <v>1.83649</v>
          </cell>
          <cell r="C120">
            <v>1.4307300000000001</v>
          </cell>
          <cell r="D120">
            <v>1.6999500000000003</v>
          </cell>
          <cell r="E120">
            <v>1.69984</v>
          </cell>
          <cell r="F120">
            <v>1.6998400000000009</v>
          </cell>
          <cell r="G120">
            <v>0.97136999999999851</v>
          </cell>
          <cell r="H120">
            <v>2.4711800000000004</v>
          </cell>
          <cell r="I120">
            <v>-11.8094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A121" t="str">
            <v>Teleceara31138123</v>
          </cell>
          <cell r="B121">
            <v>4.9275000000000002</v>
          </cell>
          <cell r="C121">
            <v>3.8768999999999991</v>
          </cell>
          <cell r="D121">
            <v>4.8973700000000004</v>
          </cell>
          <cell r="E121">
            <v>4.0318299999999994</v>
          </cell>
          <cell r="F121">
            <v>4.0318300000000029</v>
          </cell>
          <cell r="G121">
            <v>5.4172399999999961</v>
          </cell>
          <cell r="H121">
            <v>3.5890700000000031</v>
          </cell>
          <cell r="I121">
            <v>17.551090000000002</v>
          </cell>
          <cell r="J121">
            <v>-4.3399199999999993</v>
          </cell>
          <cell r="K121">
            <v>-2.0193599999999989</v>
          </cell>
          <cell r="L121">
            <v>-8.1400000000002137E-2</v>
          </cell>
          <cell r="M121">
            <v>0.47502999999999673</v>
          </cell>
        </row>
        <row r="122">
          <cell r="A122" t="str">
            <v>Teleceara31138130</v>
          </cell>
          <cell r="B122">
            <v>146.05736999999999</v>
          </cell>
          <cell r="C122">
            <v>122.34692000000001</v>
          </cell>
          <cell r="D122">
            <v>143.48244999999997</v>
          </cell>
          <cell r="E122">
            <v>124.66081000000003</v>
          </cell>
          <cell r="F122">
            <v>124.66080999999997</v>
          </cell>
          <cell r="G122">
            <v>148.97047999999995</v>
          </cell>
          <cell r="H122">
            <v>135.40736000000004</v>
          </cell>
          <cell r="I122">
            <v>114.31764000000021</v>
          </cell>
          <cell r="J122">
            <v>-47.29836000000023</v>
          </cell>
          <cell r="K122">
            <v>153.81418000000008</v>
          </cell>
          <cell r="L122">
            <v>30.980649999999969</v>
          </cell>
          <cell r="M122">
            <v>97.727849999999989</v>
          </cell>
        </row>
        <row r="123">
          <cell r="A123" t="str">
            <v>Teleceara31138133</v>
          </cell>
          <cell r="B123">
            <v>146.05736999999999</v>
          </cell>
          <cell r="C123">
            <v>122.34692000000001</v>
          </cell>
          <cell r="D123">
            <v>143.48244999999997</v>
          </cell>
          <cell r="E123">
            <v>124.66081000000003</v>
          </cell>
          <cell r="F123">
            <v>124.66080999999997</v>
          </cell>
          <cell r="G123">
            <v>148.97047999999995</v>
          </cell>
          <cell r="H123">
            <v>135.40736000000004</v>
          </cell>
          <cell r="I123">
            <v>114.31764000000021</v>
          </cell>
          <cell r="J123">
            <v>-47.29836000000023</v>
          </cell>
          <cell r="K123">
            <v>153.81418000000008</v>
          </cell>
          <cell r="L123">
            <v>30.980649999999969</v>
          </cell>
          <cell r="M123">
            <v>97.727849999999989</v>
          </cell>
        </row>
        <row r="124">
          <cell r="A124" t="str">
            <v>Teleceara31138300</v>
          </cell>
          <cell r="B124">
            <v>1050.4288100000001</v>
          </cell>
          <cell r="C124">
            <v>958.4256899999998</v>
          </cell>
          <cell r="D124">
            <v>985.42511000000013</v>
          </cell>
          <cell r="E124">
            <v>911.67693000000008</v>
          </cell>
          <cell r="F124">
            <v>911.67692999999963</v>
          </cell>
          <cell r="G124">
            <v>997.75127000000066</v>
          </cell>
          <cell r="H124">
            <v>1004.1419599999999</v>
          </cell>
          <cell r="I124">
            <v>1183.14876</v>
          </cell>
          <cell r="J124">
            <v>2371.4230699999989</v>
          </cell>
          <cell r="K124">
            <v>-950.21089999999822</v>
          </cell>
          <cell r="L124">
            <v>620.49093999999968</v>
          </cell>
          <cell r="M124">
            <v>566.1587299999992</v>
          </cell>
        </row>
        <row r="125">
          <cell r="A125" t="str">
            <v>Teleceara31138310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781.73287000000005</v>
          </cell>
          <cell r="K125">
            <v>-774.52012999999999</v>
          </cell>
          <cell r="L125">
            <v>48.179659999999998</v>
          </cell>
          <cell r="M125">
            <v>-49.268340000000002</v>
          </cell>
        </row>
        <row r="126">
          <cell r="A126" t="str">
            <v>Teleceara31138313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781.73287000000005</v>
          </cell>
          <cell r="K126">
            <v>-774.52012999999999</v>
          </cell>
          <cell r="L126">
            <v>48.179659999999998</v>
          </cell>
          <cell r="M126">
            <v>-49.268340000000002</v>
          </cell>
        </row>
        <row r="127">
          <cell r="A127" t="str">
            <v>Teleceara31138320</v>
          </cell>
          <cell r="B127">
            <v>946.4248</v>
          </cell>
          <cell r="C127">
            <v>861.81547999999998</v>
          </cell>
          <cell r="D127">
            <v>890.65303999999969</v>
          </cell>
          <cell r="E127">
            <v>821.55667000000039</v>
          </cell>
          <cell r="F127">
            <v>821.55666999999994</v>
          </cell>
          <cell r="G127">
            <v>889.61154999999962</v>
          </cell>
          <cell r="H127">
            <v>863.43323000000055</v>
          </cell>
          <cell r="I127">
            <v>1056.3828199999998</v>
          </cell>
          <cell r="J127">
            <v>1419.3919800000003</v>
          </cell>
          <cell r="K127">
            <v>13.228789999999208</v>
          </cell>
          <cell r="L127">
            <v>507.79124000000047</v>
          </cell>
          <cell r="M127">
            <v>560.66237000000001</v>
          </cell>
        </row>
        <row r="128">
          <cell r="A128" t="str">
            <v>Teleceara31138323</v>
          </cell>
          <cell r="B128">
            <v>946.4248</v>
          </cell>
          <cell r="C128">
            <v>861.81547999999998</v>
          </cell>
          <cell r="D128">
            <v>890.65303999999969</v>
          </cell>
          <cell r="E128">
            <v>821.55667000000039</v>
          </cell>
          <cell r="F128">
            <v>821.55666999999994</v>
          </cell>
          <cell r="G128">
            <v>889.61154999999962</v>
          </cell>
          <cell r="H128">
            <v>863.43323000000055</v>
          </cell>
          <cell r="I128">
            <v>1056.3828199999998</v>
          </cell>
          <cell r="J128">
            <v>1419.3919800000003</v>
          </cell>
          <cell r="K128">
            <v>13.228789999999208</v>
          </cell>
          <cell r="L128">
            <v>507.79124000000047</v>
          </cell>
          <cell r="M128">
            <v>560.66237000000001</v>
          </cell>
        </row>
        <row r="129">
          <cell r="A129" t="str">
            <v>Teleceara31138330</v>
          </cell>
          <cell r="B129">
            <v>104.00400999999999</v>
          </cell>
          <cell r="C129">
            <v>96.610209999999995</v>
          </cell>
          <cell r="D129">
            <v>94.772069999999985</v>
          </cell>
          <cell r="E129">
            <v>90.12026000000003</v>
          </cell>
          <cell r="F129">
            <v>90.120259999999973</v>
          </cell>
          <cell r="G129">
            <v>108.13972000000001</v>
          </cell>
          <cell r="H129">
            <v>140.70873000000006</v>
          </cell>
          <cell r="I129">
            <v>126.76593999999989</v>
          </cell>
          <cell r="J129">
            <v>-95.478610000000003</v>
          </cell>
          <cell r="K129">
            <v>74.484440000000063</v>
          </cell>
          <cell r="L129">
            <v>55.206480000000056</v>
          </cell>
          <cell r="M129">
            <v>64.509649999999965</v>
          </cell>
        </row>
        <row r="130">
          <cell r="A130" t="str">
            <v>Teleceara31138333</v>
          </cell>
          <cell r="B130">
            <v>104.00400999999999</v>
          </cell>
          <cell r="C130">
            <v>96.610209999999995</v>
          </cell>
          <cell r="D130">
            <v>94.772069999999985</v>
          </cell>
          <cell r="E130">
            <v>90.12026000000003</v>
          </cell>
          <cell r="F130">
            <v>90.120259999999973</v>
          </cell>
          <cell r="G130">
            <v>108.13972000000001</v>
          </cell>
          <cell r="H130">
            <v>140.70873000000006</v>
          </cell>
          <cell r="I130">
            <v>126.76593999999989</v>
          </cell>
          <cell r="J130">
            <v>-95.478610000000003</v>
          </cell>
          <cell r="K130">
            <v>74.484440000000063</v>
          </cell>
          <cell r="L130">
            <v>55.206480000000056</v>
          </cell>
          <cell r="M130">
            <v>64.509649999999965</v>
          </cell>
        </row>
        <row r="131">
          <cell r="A131" t="str">
            <v>Teleceara31138340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265.77683000000002</v>
          </cell>
          <cell r="K131">
            <v>-263.404</v>
          </cell>
          <cell r="L131">
            <v>9.313559999999999</v>
          </cell>
          <cell r="M131">
            <v>-9.7449499999999993</v>
          </cell>
        </row>
        <row r="132">
          <cell r="A132" t="str">
            <v>Teleceara31138343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265.77683000000002</v>
          </cell>
          <cell r="K132">
            <v>-263.404</v>
          </cell>
          <cell r="L132">
            <v>9.313559999999999</v>
          </cell>
          <cell r="M132">
            <v>-9.7449499999999993</v>
          </cell>
        </row>
        <row r="133">
          <cell r="A133" t="str">
            <v>Teleceara31144300</v>
          </cell>
          <cell r="B133">
            <v>0</v>
          </cell>
          <cell r="C133">
            <v>0</v>
          </cell>
          <cell r="D133">
            <v>602.57830000000001</v>
          </cell>
          <cell r="E133">
            <v>0</v>
          </cell>
          <cell r="F133">
            <v>0</v>
          </cell>
          <cell r="G133">
            <v>0</v>
          </cell>
          <cell r="H133">
            <v>218.94452999999999</v>
          </cell>
          <cell r="I133">
            <v>430.78680999999995</v>
          </cell>
          <cell r="J133">
            <v>814.44464000000016</v>
          </cell>
          <cell r="K133">
            <v>663.32919999999967</v>
          </cell>
          <cell r="L133">
            <v>1178.1305600000001</v>
          </cell>
          <cell r="M133">
            <v>1135.4640800000006</v>
          </cell>
        </row>
        <row r="134">
          <cell r="A134" t="str">
            <v>Teleceara41111320</v>
          </cell>
          <cell r="B134">
            <v>4472.1515799999997</v>
          </cell>
          <cell r="C134">
            <v>4710.1036500000009</v>
          </cell>
          <cell r="D134">
            <v>4851.1982899999985</v>
          </cell>
          <cell r="E134">
            <v>4578.5868200000004</v>
          </cell>
          <cell r="F134">
            <v>3712.3101800000004</v>
          </cell>
          <cell r="G134">
            <v>5855.149129999998</v>
          </cell>
          <cell r="H134">
            <v>3594.2566200000001</v>
          </cell>
          <cell r="I134">
            <v>4818.127410000001</v>
          </cell>
          <cell r="J134">
            <v>5108.5766199999998</v>
          </cell>
          <cell r="K134">
            <v>3631.4949599999964</v>
          </cell>
          <cell r="L134">
            <v>3812.8693100000019</v>
          </cell>
          <cell r="M134">
            <v>4187.7577299999975</v>
          </cell>
        </row>
        <row r="135">
          <cell r="A135" t="str">
            <v>Teleceara41111323</v>
          </cell>
          <cell r="B135">
            <v>0</v>
          </cell>
          <cell r="C135">
            <v>0.8921</v>
          </cell>
          <cell r="D135">
            <v>0.80896000000000001</v>
          </cell>
          <cell r="E135">
            <v>0.45557000000000025</v>
          </cell>
          <cell r="F135">
            <v>0.92644999999999955</v>
          </cell>
          <cell r="G135">
            <v>-0.14742999999999995</v>
          </cell>
          <cell r="H135">
            <v>-9.2789999999999928E-2</v>
          </cell>
          <cell r="I135">
            <v>3.1620000000000203E-2</v>
          </cell>
          <cell r="J135">
            <v>2.1530000000000271E-2</v>
          </cell>
          <cell r="K135">
            <v>5.1949999999999719E-2</v>
          </cell>
          <cell r="L135">
            <v>4.3479999999999741E-2</v>
          </cell>
          <cell r="M135">
            <v>4.9170000000000158E-2</v>
          </cell>
        </row>
        <row r="136">
          <cell r="A136" t="str">
            <v>Teleceara41111324</v>
          </cell>
          <cell r="B136">
            <v>102.59656</v>
          </cell>
          <cell r="C136">
            <v>94.571150000000003</v>
          </cell>
          <cell r="D136">
            <v>96.277639999999963</v>
          </cell>
          <cell r="E136">
            <v>90.445880000000045</v>
          </cell>
          <cell r="F136">
            <v>90.445879999999988</v>
          </cell>
          <cell r="G136">
            <v>586.3312699999999</v>
          </cell>
          <cell r="H136">
            <v>196.23538000000008</v>
          </cell>
          <cell r="I136">
            <v>195.31894000000011</v>
          </cell>
          <cell r="J136">
            <v>520.92286000000013</v>
          </cell>
          <cell r="K136">
            <v>37.473109999999679</v>
          </cell>
          <cell r="L136">
            <v>265.10552000000007</v>
          </cell>
          <cell r="M136">
            <v>329.64726000000019</v>
          </cell>
        </row>
        <row r="137">
          <cell r="A137" t="str">
            <v>Teleceara41111330</v>
          </cell>
          <cell r="B137">
            <v>18.086269999999999</v>
          </cell>
          <cell r="C137">
            <v>0.2623899999999999</v>
          </cell>
          <cell r="D137">
            <v>-17.933149999999998</v>
          </cell>
          <cell r="E137">
            <v>0.2205700000000001</v>
          </cell>
          <cell r="F137">
            <v>49.973500000000001</v>
          </cell>
          <cell r="G137">
            <v>-49.717919999999999</v>
          </cell>
          <cell r="H137">
            <v>1164.69416</v>
          </cell>
          <cell r="I137">
            <v>958.81199999999967</v>
          </cell>
          <cell r="J137">
            <v>1274.7475500000005</v>
          </cell>
          <cell r="K137">
            <v>910.57974000000013</v>
          </cell>
          <cell r="L137">
            <v>3247.2514199999996</v>
          </cell>
          <cell r="M137">
            <v>1942.5386200000012</v>
          </cell>
        </row>
        <row r="138">
          <cell r="A138" t="str">
            <v>Teleceara41111334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49.887160000000002</v>
          </cell>
          <cell r="G138">
            <v>-49.887160000000002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108.19834</v>
          </cell>
        </row>
        <row r="139">
          <cell r="A139" t="str">
            <v>Telemig31138100</v>
          </cell>
          <cell r="B139">
            <v>6815.7821800000002</v>
          </cell>
          <cell r="C139">
            <v>12344.704319999999</v>
          </cell>
          <cell r="D139">
            <v>11638.040980000002</v>
          </cell>
          <cell r="E139">
            <v>12769.833330000005</v>
          </cell>
          <cell r="F139">
            <v>14396.995069999997</v>
          </cell>
          <cell r="G139">
            <v>10436.43832999999</v>
          </cell>
          <cell r="H139">
            <v>14799.753900000011</v>
          </cell>
          <cell r="I139">
            <v>15735.635049999997</v>
          </cell>
          <cell r="J139">
            <v>15561.726339999994</v>
          </cell>
          <cell r="K139">
            <v>16765.450499999992</v>
          </cell>
          <cell r="L139">
            <v>19128.885900000023</v>
          </cell>
          <cell r="M139">
            <v>19414.990299999976</v>
          </cell>
        </row>
        <row r="140">
          <cell r="A140" t="str">
            <v>Telemig31138110</v>
          </cell>
          <cell r="B140">
            <v>6814.25785</v>
          </cell>
          <cell r="C140">
            <v>11418.24747</v>
          </cell>
          <cell r="D140">
            <v>11128.728090000001</v>
          </cell>
          <cell r="E140">
            <v>12451.245199999998</v>
          </cell>
          <cell r="F140">
            <v>14078.406940000001</v>
          </cell>
          <cell r="G140">
            <v>10292.850029999994</v>
          </cell>
          <cell r="H140">
            <v>14649.753900000011</v>
          </cell>
          <cell r="I140">
            <v>15595.162299999996</v>
          </cell>
          <cell r="J140">
            <v>15460.269319999992</v>
          </cell>
          <cell r="K140">
            <v>16577.906300000017</v>
          </cell>
          <cell r="L140">
            <v>18949.345799999981</v>
          </cell>
          <cell r="M140">
            <v>19026.689299999998</v>
          </cell>
        </row>
        <row r="141">
          <cell r="A141" t="str">
            <v>Telemig31138113</v>
          </cell>
          <cell r="B141">
            <v>6814.25785</v>
          </cell>
          <cell r="C141">
            <v>11418.24747</v>
          </cell>
          <cell r="D141">
            <v>11128.728090000001</v>
          </cell>
          <cell r="E141">
            <v>12451.245199999998</v>
          </cell>
          <cell r="F141">
            <v>14078.406940000001</v>
          </cell>
          <cell r="G141">
            <v>10292.850029999994</v>
          </cell>
          <cell r="H141">
            <v>14649.753900000011</v>
          </cell>
          <cell r="I141">
            <v>15595.162299999996</v>
          </cell>
          <cell r="J141">
            <v>15460.269319999992</v>
          </cell>
          <cell r="K141">
            <v>16577.906300000017</v>
          </cell>
          <cell r="L141">
            <v>18949.345799999981</v>
          </cell>
          <cell r="M141">
            <v>19026.689299999998</v>
          </cell>
        </row>
        <row r="142">
          <cell r="A142" t="str">
            <v>Telemig31138120</v>
          </cell>
          <cell r="B142">
            <v>0</v>
          </cell>
          <cell r="C142">
            <v>111.71589999999999</v>
          </cell>
          <cell r="D142">
            <v>124.32020000000001</v>
          </cell>
          <cell r="E142">
            <v>50.341110000000043</v>
          </cell>
          <cell r="F142">
            <v>50.341109999999958</v>
          </cell>
          <cell r="G142">
            <v>10.853760000000023</v>
          </cell>
          <cell r="H142">
            <v>0</v>
          </cell>
          <cell r="I142">
            <v>3.4057500000000118</v>
          </cell>
          <cell r="J142">
            <v>0</v>
          </cell>
          <cell r="K142">
            <v>0</v>
          </cell>
          <cell r="L142">
            <v>0</v>
          </cell>
          <cell r="M142">
            <v>1.8981899999999996</v>
          </cell>
        </row>
        <row r="143">
          <cell r="A143" t="str">
            <v>Telemig31138123</v>
          </cell>
          <cell r="B143">
            <v>0</v>
          </cell>
          <cell r="C143">
            <v>111.71589999999999</v>
          </cell>
          <cell r="D143">
            <v>124.32020000000001</v>
          </cell>
          <cell r="E143">
            <v>50.341110000000043</v>
          </cell>
          <cell r="F143">
            <v>50.341109999999958</v>
          </cell>
          <cell r="G143">
            <v>10.853760000000023</v>
          </cell>
          <cell r="H143">
            <v>0</v>
          </cell>
          <cell r="I143">
            <v>3.4057500000000118</v>
          </cell>
          <cell r="J143">
            <v>0</v>
          </cell>
          <cell r="K143">
            <v>0</v>
          </cell>
          <cell r="L143">
            <v>0</v>
          </cell>
          <cell r="M143">
            <v>1.8981899999999996</v>
          </cell>
        </row>
        <row r="144">
          <cell r="A144" t="str">
            <v>Telemig31138130</v>
          </cell>
          <cell r="B144">
            <v>1.52433</v>
          </cell>
          <cell r="C144">
            <v>814.74095000000011</v>
          </cell>
          <cell r="D144">
            <v>384.99268999999981</v>
          </cell>
          <cell r="E144">
            <v>268.24702000000002</v>
          </cell>
          <cell r="F144">
            <v>268.24702000000002</v>
          </cell>
          <cell r="G144">
            <v>132.73454000000015</v>
          </cell>
          <cell r="H144">
            <v>150</v>
          </cell>
          <cell r="I144">
            <v>137.06699999999955</v>
          </cell>
          <cell r="J144">
            <v>101.45703000000049</v>
          </cell>
          <cell r="K144">
            <v>187.54419999999982</v>
          </cell>
          <cell r="L144">
            <v>179.54010000000017</v>
          </cell>
          <cell r="M144">
            <v>386.40278999999964</v>
          </cell>
        </row>
        <row r="145">
          <cell r="A145" t="str">
            <v>Telemig31138133</v>
          </cell>
          <cell r="B145">
            <v>1.52433</v>
          </cell>
          <cell r="C145">
            <v>814.74095000000011</v>
          </cell>
          <cell r="D145">
            <v>384.99268999999981</v>
          </cell>
          <cell r="E145">
            <v>268.24702000000002</v>
          </cell>
          <cell r="F145">
            <v>268.24702000000002</v>
          </cell>
          <cell r="G145">
            <v>132.73454000000015</v>
          </cell>
          <cell r="H145">
            <v>150</v>
          </cell>
          <cell r="I145">
            <v>137.06699999999955</v>
          </cell>
          <cell r="J145">
            <v>101.45703000000049</v>
          </cell>
          <cell r="K145">
            <v>187.54419999999982</v>
          </cell>
          <cell r="L145">
            <v>179.54010000000017</v>
          </cell>
          <cell r="M145">
            <v>386.40278999999964</v>
          </cell>
        </row>
        <row r="146">
          <cell r="A146" t="str">
            <v>Telemig31138300</v>
          </cell>
          <cell r="B146">
            <v>733.67389000000003</v>
          </cell>
          <cell r="C146">
            <v>822.97817000000009</v>
          </cell>
          <cell r="D146">
            <v>800.3256600000002</v>
          </cell>
          <cell r="E146">
            <v>691.55648999999949</v>
          </cell>
          <cell r="F146">
            <v>828.13106999999991</v>
          </cell>
          <cell r="G146">
            <v>2284.6865900000007</v>
          </cell>
          <cell r="H146">
            <v>-1559.4839000000011</v>
          </cell>
          <cell r="I146">
            <v>142.93035000000054</v>
          </cell>
          <cell r="J146">
            <v>409.25809000000027</v>
          </cell>
          <cell r="K146">
            <v>600.92213999999967</v>
          </cell>
          <cell r="L146">
            <v>525.2774500000005</v>
          </cell>
          <cell r="M146">
            <v>3250.06808</v>
          </cell>
        </row>
        <row r="147">
          <cell r="A147" t="str">
            <v>Telemig31138310</v>
          </cell>
          <cell r="B147">
            <v>292.57974000000002</v>
          </cell>
          <cell r="C147">
            <v>381.99401999999998</v>
          </cell>
          <cell r="D147">
            <v>327.74330999999995</v>
          </cell>
          <cell r="E147">
            <v>283.21355000000005</v>
          </cell>
          <cell r="F147">
            <v>344.05219000000011</v>
          </cell>
          <cell r="G147">
            <v>1889.2080299999996</v>
          </cell>
          <cell r="H147">
            <v>-1572.5372399999997</v>
          </cell>
          <cell r="I147">
            <v>59.898879999999963</v>
          </cell>
          <cell r="J147">
            <v>121.73631</v>
          </cell>
          <cell r="K147">
            <v>156.02054999999973</v>
          </cell>
          <cell r="L147">
            <v>138.38915000000043</v>
          </cell>
          <cell r="M147">
            <v>1280.3546500000002</v>
          </cell>
        </row>
        <row r="148">
          <cell r="A148" t="str">
            <v>Telemig31138313</v>
          </cell>
          <cell r="B148">
            <v>292.57974000000002</v>
          </cell>
          <cell r="C148">
            <v>381.99401999999998</v>
          </cell>
          <cell r="D148">
            <v>327.74330999999995</v>
          </cell>
          <cell r="E148">
            <v>283.21355000000005</v>
          </cell>
          <cell r="F148">
            <v>344.05219000000011</v>
          </cell>
          <cell r="G148">
            <v>1889.2080299999996</v>
          </cell>
          <cell r="H148">
            <v>-1572.5372399999997</v>
          </cell>
          <cell r="I148">
            <v>59.898879999999963</v>
          </cell>
          <cell r="J148">
            <v>121.73631</v>
          </cell>
          <cell r="K148">
            <v>156.02054999999973</v>
          </cell>
          <cell r="L148">
            <v>138.38915000000043</v>
          </cell>
          <cell r="M148">
            <v>1280.3546500000002</v>
          </cell>
        </row>
        <row r="149">
          <cell r="A149" t="str">
            <v>Telemig31138320</v>
          </cell>
          <cell r="B149">
            <v>253.09058999999999</v>
          </cell>
          <cell r="C149">
            <v>340.88568999999995</v>
          </cell>
          <cell r="D149">
            <v>299.63101000000006</v>
          </cell>
          <cell r="E149">
            <v>256.53715999999997</v>
          </cell>
          <cell r="F149">
            <v>311.44819999999982</v>
          </cell>
          <cell r="G149">
            <v>277.05854000000022</v>
          </cell>
          <cell r="H149">
            <v>9.0719899999999143</v>
          </cell>
          <cell r="I149">
            <v>54.08943000000022</v>
          </cell>
          <cell r="J149">
            <v>109.78691999999978</v>
          </cell>
          <cell r="K149">
            <v>334.34821999999986</v>
          </cell>
          <cell r="L149">
            <v>138.78652000000011</v>
          </cell>
          <cell r="M149">
            <v>1613.7691500000001</v>
          </cell>
        </row>
        <row r="150">
          <cell r="A150" t="str">
            <v>Telemig31138323</v>
          </cell>
          <cell r="B150">
            <v>253.09058999999999</v>
          </cell>
          <cell r="C150">
            <v>340.88568999999995</v>
          </cell>
          <cell r="D150">
            <v>299.63101000000006</v>
          </cell>
          <cell r="E150">
            <v>256.53715999999997</v>
          </cell>
          <cell r="F150">
            <v>311.44819999999982</v>
          </cell>
          <cell r="G150">
            <v>277.05854000000022</v>
          </cell>
          <cell r="H150">
            <v>9.0719899999999143</v>
          </cell>
          <cell r="I150">
            <v>54.08943000000022</v>
          </cell>
          <cell r="J150">
            <v>109.78691999999978</v>
          </cell>
          <cell r="K150">
            <v>334.34821999999986</v>
          </cell>
          <cell r="L150">
            <v>138.78652000000011</v>
          </cell>
          <cell r="M150">
            <v>1613.7691500000001</v>
          </cell>
        </row>
        <row r="151">
          <cell r="A151" t="str">
            <v>Telemig31138330</v>
          </cell>
          <cell r="B151">
            <v>59.239879999999999</v>
          </cell>
          <cell r="C151">
            <v>-2.043299999999995</v>
          </cell>
          <cell r="D151">
            <v>60.765399999999993</v>
          </cell>
          <cell r="E151">
            <v>54.862270000000009</v>
          </cell>
          <cell r="F151">
            <v>54.862209999999976</v>
          </cell>
          <cell r="G151">
            <v>97.678590000000014</v>
          </cell>
          <cell r="H151">
            <v>-0.68365000000000009</v>
          </cell>
          <cell r="I151">
            <v>9.8975500000000238</v>
          </cell>
          <cell r="J151">
            <v>141.92207999999999</v>
          </cell>
          <cell r="K151">
            <v>59.584860000000049</v>
          </cell>
          <cell r="L151">
            <v>202.28039000000001</v>
          </cell>
          <cell r="M151">
            <v>-48.017200000000116</v>
          </cell>
        </row>
        <row r="152">
          <cell r="A152" t="str">
            <v>Telemig31138333</v>
          </cell>
          <cell r="B152">
            <v>59.239879999999999</v>
          </cell>
          <cell r="C152">
            <v>-2.043299999999995</v>
          </cell>
          <cell r="D152">
            <v>60.765399999999993</v>
          </cell>
          <cell r="E152">
            <v>54.862270000000009</v>
          </cell>
          <cell r="F152">
            <v>54.862209999999976</v>
          </cell>
          <cell r="G152">
            <v>97.678590000000014</v>
          </cell>
          <cell r="H152">
            <v>-0.68365000000000009</v>
          </cell>
          <cell r="I152">
            <v>9.8975500000000238</v>
          </cell>
          <cell r="J152">
            <v>141.92207999999999</v>
          </cell>
          <cell r="K152">
            <v>59.584860000000049</v>
          </cell>
          <cell r="L152">
            <v>202.28039000000001</v>
          </cell>
          <cell r="M152">
            <v>-48.017200000000116</v>
          </cell>
        </row>
        <row r="153">
          <cell r="A153" t="str">
            <v>Telemig31138340</v>
          </cell>
          <cell r="B153">
            <v>128.76367999999999</v>
          </cell>
          <cell r="C153">
            <v>102.14176</v>
          </cell>
          <cell r="D153">
            <v>112.18594000000002</v>
          </cell>
          <cell r="E153">
            <v>96.943510000000003</v>
          </cell>
          <cell r="F153">
            <v>117.76846999999998</v>
          </cell>
          <cell r="G153">
            <v>20.741430000000037</v>
          </cell>
          <cell r="H153">
            <v>4.6649999999999636</v>
          </cell>
          <cell r="I153">
            <v>19.044489999999996</v>
          </cell>
          <cell r="J153">
            <v>35.812780000000089</v>
          </cell>
          <cell r="K153">
            <v>50.96850999999981</v>
          </cell>
          <cell r="L153">
            <v>45.821390000000065</v>
          </cell>
          <cell r="M153">
            <v>403.96148000000005</v>
          </cell>
        </row>
        <row r="154">
          <cell r="A154" t="str">
            <v>Telemig31138343</v>
          </cell>
          <cell r="B154">
            <v>128.76367999999999</v>
          </cell>
          <cell r="C154">
            <v>102.14176</v>
          </cell>
          <cell r="D154">
            <v>112.18594000000002</v>
          </cell>
          <cell r="E154">
            <v>96.943510000000003</v>
          </cell>
          <cell r="F154">
            <v>117.76846999999998</v>
          </cell>
          <cell r="G154">
            <v>20.741430000000037</v>
          </cell>
          <cell r="H154">
            <v>4.6649999999999636</v>
          </cell>
          <cell r="I154">
            <v>19.044489999999996</v>
          </cell>
          <cell r="J154">
            <v>35.812780000000089</v>
          </cell>
          <cell r="K154">
            <v>50.96850999999981</v>
          </cell>
          <cell r="L154">
            <v>45.821390000000065</v>
          </cell>
          <cell r="M154">
            <v>403.96148000000005</v>
          </cell>
        </row>
        <row r="155">
          <cell r="A155" t="str">
            <v>Telemig41111320</v>
          </cell>
          <cell r="B155">
            <v>26881.48403</v>
          </cell>
          <cell r="C155">
            <v>22840.73083</v>
          </cell>
          <cell r="D155">
            <v>28281.517499999994</v>
          </cell>
          <cell r="E155">
            <v>28256.468330000003</v>
          </cell>
          <cell r="F155">
            <v>28439.507699999987</v>
          </cell>
          <cell r="G155">
            <v>27851.138410000014</v>
          </cell>
          <cell r="H155">
            <v>23668.191699999996</v>
          </cell>
          <cell r="I155">
            <v>25839.790600000008</v>
          </cell>
          <cell r="J155">
            <v>29047.124799999991</v>
          </cell>
          <cell r="K155">
            <v>23546.655600000027</v>
          </cell>
          <cell r="L155">
            <v>20705.077600000019</v>
          </cell>
          <cell r="M155">
            <v>24641.428699999989</v>
          </cell>
        </row>
        <row r="156">
          <cell r="A156" t="str">
            <v>Telemig41111323</v>
          </cell>
          <cell r="B156">
            <v>45.471119999999999</v>
          </cell>
          <cell r="C156">
            <v>39.371790000000004</v>
          </cell>
          <cell r="D156">
            <v>53.06716999999999</v>
          </cell>
          <cell r="E156">
            <v>48.172550000000001</v>
          </cell>
          <cell r="F156">
            <v>47.388589999999994</v>
          </cell>
          <cell r="G156">
            <v>53.634949999999975</v>
          </cell>
          <cell r="H156">
            <v>35.481800000000021</v>
          </cell>
          <cell r="I156">
            <v>40.172270000000026</v>
          </cell>
          <cell r="J156">
            <v>45.631889999999999</v>
          </cell>
          <cell r="K156">
            <v>31.57362999999998</v>
          </cell>
          <cell r="L156">
            <v>35.555709999999976</v>
          </cell>
          <cell r="M156">
            <v>25.37420000000003</v>
          </cell>
        </row>
        <row r="157">
          <cell r="A157" t="str">
            <v>Telemig41111324</v>
          </cell>
          <cell r="B157">
            <v>1319.03333</v>
          </cell>
          <cell r="C157">
            <v>972.17381</v>
          </cell>
          <cell r="D157">
            <v>1422.6607900000004</v>
          </cell>
          <cell r="E157">
            <v>1660.9194599999992</v>
          </cell>
          <cell r="F157">
            <v>1319.2229400000006</v>
          </cell>
          <cell r="G157">
            <v>1669.0302899999997</v>
          </cell>
          <cell r="H157">
            <v>1077.4307800000006</v>
          </cell>
          <cell r="I157">
            <v>1122.0326000000005</v>
          </cell>
          <cell r="J157">
            <v>1793.9449600000007</v>
          </cell>
          <cell r="K157">
            <v>1382.7747899999977</v>
          </cell>
          <cell r="L157">
            <v>1655.5743800000018</v>
          </cell>
          <cell r="M157">
            <v>1746.2959199999987</v>
          </cell>
        </row>
        <row r="158">
          <cell r="A158" t="str">
            <v>Telemig41111325</v>
          </cell>
          <cell r="B158">
            <v>2.8978800000000002</v>
          </cell>
          <cell r="C158">
            <v>0.47749999999999998</v>
          </cell>
          <cell r="D158">
            <v>0.23179999999999978</v>
          </cell>
          <cell r="E158">
            <v>0.11410999999999971</v>
          </cell>
          <cell r="F158">
            <v>-2.0079999999999654E-2</v>
          </cell>
          <cell r="G158">
            <v>-1.7790000000000195E-2</v>
          </cell>
          <cell r="H158">
            <v>2.8770000000000184E-2</v>
          </cell>
          <cell r="I158">
            <v>4.3779999999999486E-2</v>
          </cell>
          <cell r="J158">
            <v>3.8330000000000641E-2</v>
          </cell>
          <cell r="K158">
            <v>1.3899999999997803E-3</v>
          </cell>
          <cell r="L158">
            <v>0</v>
          </cell>
          <cell r="M158">
            <v>-2.6000000000037105E-4</v>
          </cell>
        </row>
        <row r="159">
          <cell r="A159" t="str">
            <v>Telemig41111330</v>
          </cell>
          <cell r="B159">
            <v>168.78201999999999</v>
          </cell>
          <cell r="C159">
            <v>114.14269000000002</v>
          </cell>
          <cell r="D159">
            <v>143.13655</v>
          </cell>
          <cell r="E159">
            <v>154.00855999999993</v>
          </cell>
          <cell r="F159">
            <v>113.44412</v>
          </cell>
          <cell r="G159">
            <v>147.70925</v>
          </cell>
          <cell r="H159">
            <v>2783.6386199999997</v>
          </cell>
          <cell r="I159">
            <v>4728.1692800000001</v>
          </cell>
          <cell r="J159">
            <v>5600.6498700000011</v>
          </cell>
          <cell r="K159">
            <v>4947.0679299999974</v>
          </cell>
          <cell r="L159">
            <v>3807.8387500000026</v>
          </cell>
          <cell r="M159">
            <v>4516.1555099999969</v>
          </cell>
        </row>
        <row r="160">
          <cell r="A160" t="str">
            <v>Telemig41111333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1.95004</v>
          </cell>
          <cell r="I160">
            <v>4.2583800000000007</v>
          </cell>
          <cell r="J160">
            <v>4.9359199999999994</v>
          </cell>
          <cell r="K160">
            <v>3.8451199999999996</v>
          </cell>
          <cell r="L160">
            <v>3.435789999999999</v>
          </cell>
          <cell r="M160">
            <v>1.7779700000000034</v>
          </cell>
        </row>
        <row r="161">
          <cell r="A161" t="str">
            <v>Telemig41111334</v>
          </cell>
          <cell r="B161">
            <v>26.22073</v>
          </cell>
          <cell r="C161">
            <v>27.268490000000003</v>
          </cell>
          <cell r="D161">
            <v>21.472549999999998</v>
          </cell>
          <cell r="E161">
            <v>20.678440000000009</v>
          </cell>
          <cell r="F161">
            <v>22.383769999999984</v>
          </cell>
          <cell r="G161">
            <v>20.290780000000012</v>
          </cell>
          <cell r="H161">
            <v>-0.33320000000000505</v>
          </cell>
          <cell r="I161">
            <v>-1.4557399999999916</v>
          </cell>
          <cell r="J161">
            <v>2.0000000000095497E-3</v>
          </cell>
          <cell r="K161">
            <v>9.9379999999996471E-2</v>
          </cell>
          <cell r="L161">
            <v>-5.4300000000182536E-3</v>
          </cell>
          <cell r="M161">
            <v>239.94698000000002</v>
          </cell>
        </row>
        <row r="162">
          <cell r="A162" t="str">
            <v>Telemig41111335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3.8628100000000001</v>
          </cell>
          <cell r="I162">
            <v>4.7277500000000003</v>
          </cell>
          <cell r="J162">
            <v>2.7786799999999996</v>
          </cell>
          <cell r="K162">
            <v>0.12193000000000076</v>
          </cell>
          <cell r="L162">
            <v>9.5999999999918373E-4</v>
          </cell>
          <cell r="M162">
            <v>0</v>
          </cell>
        </row>
        <row r="163">
          <cell r="A163" t="str">
            <v>Telepara31138100</v>
          </cell>
          <cell r="B163">
            <v>1597.00818</v>
          </cell>
          <cell r="C163">
            <v>1819.3386199999998</v>
          </cell>
          <cell r="D163">
            <v>848.60716000000002</v>
          </cell>
          <cell r="E163">
            <v>2144.6113600000008</v>
          </cell>
          <cell r="F163">
            <v>1540.7982299999994</v>
          </cell>
          <cell r="G163">
            <v>2350.327510000001</v>
          </cell>
          <cell r="H163">
            <v>2025.0237799999995</v>
          </cell>
          <cell r="I163">
            <v>2149.2314200000001</v>
          </cell>
          <cell r="J163">
            <v>2500.4697699999997</v>
          </cell>
          <cell r="K163">
            <v>2348.9011199999986</v>
          </cell>
          <cell r="L163">
            <v>3101.0640500000009</v>
          </cell>
          <cell r="M163">
            <v>-1164.7950000000001</v>
          </cell>
        </row>
        <row r="164">
          <cell r="A164" t="str">
            <v>Telepara31138110</v>
          </cell>
          <cell r="B164">
            <v>1119.9956399999999</v>
          </cell>
          <cell r="C164">
            <v>1370.7974299999998</v>
          </cell>
          <cell r="D164">
            <v>148.8718800000006</v>
          </cell>
          <cell r="E164">
            <v>1616.4972600000001</v>
          </cell>
          <cell r="F164">
            <v>1053.0104099999999</v>
          </cell>
          <cell r="G164">
            <v>1760.7890699999998</v>
          </cell>
          <cell r="H164">
            <v>1414.1893799999998</v>
          </cell>
          <cell r="I164">
            <v>1535.2829699999984</v>
          </cell>
          <cell r="J164">
            <v>2397.6032500000001</v>
          </cell>
          <cell r="K164">
            <v>2095.3211900000024</v>
          </cell>
          <cell r="L164">
            <v>2920.4313600000005</v>
          </cell>
          <cell r="M164">
            <v>-1335.6670400000003</v>
          </cell>
        </row>
        <row r="165">
          <cell r="A165" t="str">
            <v>Telepara31138113</v>
          </cell>
          <cell r="B165">
            <v>1119.9956399999999</v>
          </cell>
          <cell r="C165">
            <v>1370.7974299999998</v>
          </cell>
          <cell r="D165">
            <v>148.8718800000006</v>
          </cell>
          <cell r="E165">
            <v>1616.4972600000001</v>
          </cell>
          <cell r="F165">
            <v>1053.0104099999999</v>
          </cell>
          <cell r="G165">
            <v>1760.7890699999998</v>
          </cell>
          <cell r="H165">
            <v>1414.1893799999998</v>
          </cell>
          <cell r="I165">
            <v>1535.2829699999984</v>
          </cell>
          <cell r="J165">
            <v>2397.6032500000001</v>
          </cell>
          <cell r="K165">
            <v>2095.3211900000024</v>
          </cell>
          <cell r="L165">
            <v>2920.4313600000005</v>
          </cell>
          <cell r="M165">
            <v>-1335.6670400000003</v>
          </cell>
        </row>
        <row r="166">
          <cell r="A166" t="str">
            <v>Telepara31138120</v>
          </cell>
          <cell r="B166">
            <v>6.0071099999999999</v>
          </cell>
          <cell r="C166">
            <v>4.87995</v>
          </cell>
          <cell r="D166">
            <v>9.9028100000000006</v>
          </cell>
          <cell r="E166">
            <v>4.4121699999999997</v>
          </cell>
          <cell r="F166">
            <v>4.8556400000000011</v>
          </cell>
          <cell r="G166">
            <v>5.3673600000000015</v>
          </cell>
          <cell r="H166">
            <v>4.5455800000000011</v>
          </cell>
          <cell r="I166">
            <v>4.6596899999999906</v>
          </cell>
          <cell r="J166">
            <v>-6.3095399999999984</v>
          </cell>
          <cell r="K166">
            <v>2.2598800000000026</v>
          </cell>
          <cell r="L166">
            <v>2.3781999999999996</v>
          </cell>
          <cell r="M166">
            <v>1.2168100000000024</v>
          </cell>
        </row>
        <row r="167">
          <cell r="A167" t="str">
            <v>Telepara31138122</v>
          </cell>
          <cell r="B167">
            <v>5.8071200000000003</v>
          </cell>
          <cell r="C167">
            <v>0.6494099999999996</v>
          </cell>
          <cell r="D167">
            <v>1.3104499999999994</v>
          </cell>
          <cell r="E167">
            <v>0.80255000000000098</v>
          </cell>
          <cell r="F167">
            <v>0.7749499999999987</v>
          </cell>
          <cell r="G167">
            <v>0.66827000000000147</v>
          </cell>
          <cell r="H167">
            <v>0.70138999999999818</v>
          </cell>
          <cell r="I167">
            <v>0.81350000000000122</v>
          </cell>
          <cell r="J167">
            <v>-0.8694399999999991</v>
          </cell>
          <cell r="K167">
            <v>0.25658999999999921</v>
          </cell>
          <cell r="L167">
            <v>0.40786999999999907</v>
          </cell>
          <cell r="M167">
            <v>-0.1699199999999994</v>
          </cell>
        </row>
        <row r="168">
          <cell r="A168" t="str">
            <v>Telepara31138123</v>
          </cell>
          <cell r="B168">
            <v>0.19999</v>
          </cell>
          <cell r="C168">
            <v>4.2305400000000004</v>
          </cell>
          <cell r="D168">
            <v>8.5923599999999993</v>
          </cell>
          <cell r="E168">
            <v>3.6096199999999996</v>
          </cell>
          <cell r="F168">
            <v>4.0806900000000006</v>
          </cell>
          <cell r="G168">
            <v>4.6990900000000018</v>
          </cell>
          <cell r="H168">
            <v>3.8441899999999976</v>
          </cell>
          <cell r="I168">
            <v>3.8461899999999964</v>
          </cell>
          <cell r="J168">
            <v>-5.4400999999999975</v>
          </cell>
          <cell r="K168">
            <v>2.0032900000000033</v>
          </cell>
          <cell r="L168">
            <v>1.970329999999997</v>
          </cell>
          <cell r="M168">
            <v>1.38673</v>
          </cell>
        </row>
        <row r="169">
          <cell r="A169" t="str">
            <v>Telepara31138130</v>
          </cell>
          <cell r="B169">
            <v>471.00542999999999</v>
          </cell>
          <cell r="C169">
            <v>443.66124000000008</v>
          </cell>
          <cell r="D169">
            <v>689.83246999999983</v>
          </cell>
          <cell r="E169">
            <v>523.70192999999972</v>
          </cell>
          <cell r="F169">
            <v>482.93218000000024</v>
          </cell>
          <cell r="G169">
            <v>584.17108000000007</v>
          </cell>
          <cell r="H169">
            <v>606.28881999999976</v>
          </cell>
          <cell r="I169">
            <v>609.28876000000037</v>
          </cell>
          <cell r="J169">
            <v>109.17605999999978</v>
          </cell>
          <cell r="K169">
            <v>251.32004999999936</v>
          </cell>
          <cell r="L169">
            <v>178.25449000000026</v>
          </cell>
          <cell r="M169">
            <v>169.65523000000121</v>
          </cell>
        </row>
        <row r="170">
          <cell r="A170" t="str">
            <v>Telepara31138133</v>
          </cell>
          <cell r="B170">
            <v>471.00542999999999</v>
          </cell>
          <cell r="C170">
            <v>443.66124000000008</v>
          </cell>
          <cell r="D170">
            <v>689.83246999999983</v>
          </cell>
          <cell r="E170">
            <v>523.70192999999972</v>
          </cell>
          <cell r="F170">
            <v>482.93218000000024</v>
          </cell>
          <cell r="G170">
            <v>584.17108000000007</v>
          </cell>
          <cell r="H170">
            <v>606.28881999999976</v>
          </cell>
          <cell r="I170">
            <v>609.28876000000037</v>
          </cell>
          <cell r="J170">
            <v>109.17605999999978</v>
          </cell>
          <cell r="K170">
            <v>251.32004999999936</v>
          </cell>
          <cell r="L170">
            <v>178.25449000000026</v>
          </cell>
          <cell r="M170">
            <v>169.65523000000121</v>
          </cell>
        </row>
        <row r="171">
          <cell r="A171" t="str">
            <v>Telepara31138300</v>
          </cell>
          <cell r="B171">
            <v>873.10731999999996</v>
          </cell>
          <cell r="C171">
            <v>761.80455000000018</v>
          </cell>
          <cell r="D171">
            <v>761.80454999999961</v>
          </cell>
          <cell r="E171">
            <v>917.47092000000021</v>
          </cell>
          <cell r="F171">
            <v>826.36608999999999</v>
          </cell>
          <cell r="G171">
            <v>956.4992400000001</v>
          </cell>
          <cell r="H171">
            <v>1071.0134800000005</v>
          </cell>
          <cell r="I171">
            <v>1056.056779999999</v>
          </cell>
          <cell r="J171">
            <v>1124.8479100000004</v>
          </cell>
          <cell r="K171">
            <v>524.45887000000039</v>
          </cell>
          <cell r="L171">
            <v>1607.6453500000007</v>
          </cell>
          <cell r="M171">
            <v>959.33302999999796</v>
          </cell>
        </row>
        <row r="172">
          <cell r="A172" t="str">
            <v>Telepara31138310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808.05994999999996</v>
          </cell>
          <cell r="K172">
            <v>-805.38506999999993</v>
          </cell>
          <cell r="L172">
            <v>2.8593400000000004</v>
          </cell>
          <cell r="M172">
            <v>-2.4389600000000002</v>
          </cell>
        </row>
        <row r="173">
          <cell r="A173" t="str">
            <v>Telepara31138312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797.9270600000001</v>
          </cell>
          <cell r="K173">
            <v>-797.9270600000001</v>
          </cell>
          <cell r="L173">
            <v>0</v>
          </cell>
          <cell r="M173">
            <v>0</v>
          </cell>
        </row>
        <row r="174">
          <cell r="A174" t="str">
            <v>Telepara31138313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10.13289</v>
          </cell>
          <cell r="K174">
            <v>-7.4580099999999998</v>
          </cell>
          <cell r="L174">
            <v>2.8593400000000004</v>
          </cell>
          <cell r="M174">
            <v>-2.4389600000000002</v>
          </cell>
        </row>
        <row r="175">
          <cell r="A175" t="str">
            <v>Telepara31138320</v>
          </cell>
          <cell r="B175">
            <v>649.63658999999996</v>
          </cell>
          <cell r="C175">
            <v>587.65974000000017</v>
          </cell>
          <cell r="D175">
            <v>587.65973999999983</v>
          </cell>
          <cell r="E175">
            <v>705.57845999999995</v>
          </cell>
          <cell r="F175">
            <v>634.98439000000008</v>
          </cell>
          <cell r="G175">
            <v>728.10424000000012</v>
          </cell>
          <cell r="H175">
            <v>739.51366000000053</v>
          </cell>
          <cell r="I175">
            <v>720.55695999999989</v>
          </cell>
          <cell r="J175">
            <v>202.52575999999954</v>
          </cell>
          <cell r="K175">
            <v>1268.3446900000008</v>
          </cell>
          <cell r="L175">
            <v>1652.7554800000007</v>
          </cell>
          <cell r="M175">
            <v>888.43334999999934</v>
          </cell>
        </row>
        <row r="176">
          <cell r="A176" t="str">
            <v>Telepara31138322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330.11601000000002</v>
          </cell>
          <cell r="K176">
            <v>-330.11601000000002</v>
          </cell>
          <cell r="L176">
            <v>0</v>
          </cell>
          <cell r="M176">
            <v>0</v>
          </cell>
        </row>
        <row r="177">
          <cell r="A177" t="str">
            <v>Telepara31138323</v>
          </cell>
          <cell r="B177">
            <v>649.63658999999996</v>
          </cell>
          <cell r="C177">
            <v>587.65974000000017</v>
          </cell>
          <cell r="D177">
            <v>587.65973999999983</v>
          </cell>
          <cell r="E177">
            <v>705.57845999999995</v>
          </cell>
          <cell r="F177">
            <v>634.98439000000008</v>
          </cell>
          <cell r="G177">
            <v>728.10424000000012</v>
          </cell>
          <cell r="H177">
            <v>739.51366000000053</v>
          </cell>
          <cell r="I177">
            <v>720.55695999999989</v>
          </cell>
          <cell r="J177">
            <v>-127.5902500000002</v>
          </cell>
          <cell r="K177">
            <v>1598.4607000000005</v>
          </cell>
          <cell r="L177">
            <v>1652.7554800000007</v>
          </cell>
          <cell r="M177">
            <v>888.43334999999934</v>
          </cell>
        </row>
        <row r="178">
          <cell r="A178" t="str">
            <v>Telepara31138330</v>
          </cell>
          <cell r="B178">
            <v>223.47073</v>
          </cell>
          <cell r="C178">
            <v>174.14480999999995</v>
          </cell>
          <cell r="D178">
            <v>174.14481000000006</v>
          </cell>
          <cell r="E178">
            <v>211.89246000000003</v>
          </cell>
          <cell r="F178">
            <v>191.38169999999991</v>
          </cell>
          <cell r="G178">
            <v>228.39500000000001</v>
          </cell>
          <cell r="H178">
            <v>331.49982000000023</v>
          </cell>
          <cell r="I178">
            <v>335.49981999999977</v>
          </cell>
          <cell r="J178">
            <v>-162.36193000000003</v>
          </cell>
          <cell r="K178">
            <v>337.27539000000024</v>
          </cell>
          <cell r="L178">
            <v>-48.875960000000305</v>
          </cell>
          <cell r="M178">
            <v>74.111840000000029</v>
          </cell>
        </row>
        <row r="179">
          <cell r="A179" t="str">
            <v>Telepara31138333</v>
          </cell>
          <cell r="B179">
            <v>223.47073</v>
          </cell>
          <cell r="C179">
            <v>174.14480999999995</v>
          </cell>
          <cell r="D179">
            <v>174.14481000000006</v>
          </cell>
          <cell r="E179">
            <v>211.89246000000003</v>
          </cell>
          <cell r="F179">
            <v>191.38169999999991</v>
          </cell>
          <cell r="G179">
            <v>228.39500000000001</v>
          </cell>
          <cell r="H179">
            <v>331.49982000000023</v>
          </cell>
          <cell r="I179">
            <v>335.49981999999977</v>
          </cell>
          <cell r="J179">
            <v>-162.36193000000003</v>
          </cell>
          <cell r="K179">
            <v>337.27539000000024</v>
          </cell>
          <cell r="L179">
            <v>-48.875960000000305</v>
          </cell>
          <cell r="M179">
            <v>74.111840000000029</v>
          </cell>
        </row>
        <row r="180">
          <cell r="A180" t="str">
            <v>Telepara31138340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276.62412999999998</v>
          </cell>
          <cell r="K180">
            <v>-275.77614</v>
          </cell>
          <cell r="L180">
            <v>0.90649000000000002</v>
          </cell>
          <cell r="M180">
            <v>-0.77320000000000011</v>
          </cell>
        </row>
        <row r="181">
          <cell r="A181" t="str">
            <v>Telepara31138342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273.41176000000002</v>
          </cell>
          <cell r="K181">
            <v>-273.41176000000002</v>
          </cell>
          <cell r="L181">
            <v>0</v>
          </cell>
          <cell r="M181">
            <v>0</v>
          </cell>
        </row>
        <row r="182">
          <cell r="A182" t="str">
            <v>Telepara31138343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3.2123699999999999</v>
          </cell>
          <cell r="K182">
            <v>-2.3643799999999997</v>
          </cell>
          <cell r="L182">
            <v>0.90649000000000002</v>
          </cell>
          <cell r="M182">
            <v>-0.77320000000000011</v>
          </cell>
        </row>
        <row r="183">
          <cell r="A183" t="str">
            <v>Telepara31144300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1100.0313200000001</v>
          </cell>
          <cell r="M183">
            <v>70.326440000000048</v>
          </cell>
        </row>
        <row r="184">
          <cell r="A184" t="str">
            <v>Telepara41111320</v>
          </cell>
          <cell r="B184">
            <v>2969.9866099999999</v>
          </cell>
          <cell r="C184">
            <v>2494.18667</v>
          </cell>
          <cell r="D184">
            <v>2818.95921</v>
          </cell>
          <cell r="E184">
            <v>2918.6605099999997</v>
          </cell>
          <cell r="F184">
            <v>2589.7680799999998</v>
          </cell>
          <cell r="G184">
            <v>3057.2183499999992</v>
          </cell>
          <cell r="H184">
            <v>2774.4786800000002</v>
          </cell>
          <cell r="I184">
            <v>2492.2736000000004</v>
          </cell>
          <cell r="J184">
            <v>4167.9975000000013</v>
          </cell>
          <cell r="K184">
            <v>2476.0928200000017</v>
          </cell>
          <cell r="L184">
            <v>2256.9913899999992</v>
          </cell>
          <cell r="M184">
            <v>2190.2088000000003</v>
          </cell>
        </row>
        <row r="185">
          <cell r="A185" t="str">
            <v>Telepara41111330</v>
          </cell>
          <cell r="B185">
            <v>-1.74E-3</v>
          </cell>
          <cell r="C185">
            <v>0</v>
          </cell>
          <cell r="D185">
            <v>131.10375999999999</v>
          </cell>
          <cell r="E185">
            <v>189.07990999999998</v>
          </cell>
          <cell r="F185">
            <v>104.34698000000003</v>
          </cell>
          <cell r="G185">
            <v>106.56948</v>
          </cell>
          <cell r="H185">
            <v>679.37148000000013</v>
          </cell>
          <cell r="I185">
            <v>1492.2145499999999</v>
          </cell>
          <cell r="J185">
            <v>2290.5415099999996</v>
          </cell>
          <cell r="K185">
            <v>1023.1822200000006</v>
          </cell>
          <cell r="L185">
            <v>1291.5622399999993</v>
          </cell>
          <cell r="M185">
            <v>1374.0863200000013</v>
          </cell>
        </row>
        <row r="186">
          <cell r="A186" t="str">
            <v>Telepara41111334</v>
          </cell>
          <cell r="B186">
            <v>0</v>
          </cell>
          <cell r="C186">
            <v>0</v>
          </cell>
          <cell r="D186">
            <v>131.10736</v>
          </cell>
          <cell r="E186">
            <v>189.07456999999997</v>
          </cell>
          <cell r="F186">
            <v>104.36221000000006</v>
          </cell>
          <cell r="G186">
            <v>106.57468999999998</v>
          </cell>
          <cell r="H186">
            <v>2.3204500000000507</v>
          </cell>
          <cell r="I186">
            <v>213.82422999999994</v>
          </cell>
          <cell r="J186">
            <v>145.85325</v>
          </cell>
          <cell r="K186">
            <v>80.431910000000016</v>
          </cell>
          <cell r="L186">
            <v>105.3042999999999</v>
          </cell>
          <cell r="M186">
            <v>129.06671000000006</v>
          </cell>
        </row>
        <row r="187">
          <cell r="A187" t="str">
            <v>Telepisa31138100</v>
          </cell>
          <cell r="B187">
            <v>665.54535999999996</v>
          </cell>
          <cell r="C187">
            <v>556.33695</v>
          </cell>
          <cell r="D187">
            <v>444.20136000000002</v>
          </cell>
          <cell r="E187">
            <v>1262.0036700000001</v>
          </cell>
          <cell r="F187">
            <v>595.57682999999997</v>
          </cell>
          <cell r="G187">
            <v>861.21612999999979</v>
          </cell>
          <cell r="H187">
            <v>630.10664000000088</v>
          </cell>
          <cell r="I187">
            <v>1229.436349999999</v>
          </cell>
          <cell r="J187">
            <v>939.16640000000098</v>
          </cell>
          <cell r="K187">
            <v>1051.2347099999988</v>
          </cell>
          <cell r="L187">
            <v>1102.1029500000004</v>
          </cell>
          <cell r="M187">
            <v>1410.4344899999996</v>
          </cell>
        </row>
        <row r="188">
          <cell r="A188" t="str">
            <v>Telepisa31138110</v>
          </cell>
          <cell r="B188">
            <v>665.54535999999996</v>
          </cell>
          <cell r="C188">
            <v>530.34243000000004</v>
          </cell>
          <cell r="D188">
            <v>416.70904000000019</v>
          </cell>
          <cell r="E188">
            <v>1230.9168299999999</v>
          </cell>
          <cell r="F188">
            <v>556.78721999999971</v>
          </cell>
          <cell r="G188">
            <v>846.91198000000077</v>
          </cell>
          <cell r="H188">
            <v>507.92101999999977</v>
          </cell>
          <cell r="I188">
            <v>1195.9073799999996</v>
          </cell>
          <cell r="J188">
            <v>925.95640000000003</v>
          </cell>
          <cell r="K188">
            <v>1006.9625</v>
          </cell>
          <cell r="L188">
            <v>913.67348999999922</v>
          </cell>
          <cell r="M188">
            <v>1319.7949900000003</v>
          </cell>
        </row>
        <row r="189">
          <cell r="A189" t="str">
            <v>Telepisa31138113</v>
          </cell>
          <cell r="B189">
            <v>665.54535999999996</v>
          </cell>
          <cell r="C189">
            <v>530.34243000000004</v>
          </cell>
          <cell r="D189">
            <v>416.70904000000019</v>
          </cell>
          <cell r="E189">
            <v>1230.9168299999999</v>
          </cell>
          <cell r="F189">
            <v>556.78721999999971</v>
          </cell>
          <cell r="G189">
            <v>846.91198000000077</v>
          </cell>
          <cell r="H189">
            <v>507.92101999999977</v>
          </cell>
          <cell r="I189">
            <v>1195.9073799999996</v>
          </cell>
          <cell r="J189">
            <v>925.95640000000003</v>
          </cell>
          <cell r="K189">
            <v>1006.9625</v>
          </cell>
          <cell r="L189">
            <v>913.67348999999922</v>
          </cell>
          <cell r="M189">
            <v>1319.7949900000003</v>
          </cell>
        </row>
        <row r="190">
          <cell r="A190" t="str">
            <v>Telepisa31138120</v>
          </cell>
          <cell r="B190">
            <v>0</v>
          </cell>
          <cell r="C190">
            <v>1.9063399999999999</v>
          </cell>
          <cell r="D190">
            <v>0.86165999999999987</v>
          </cell>
          <cell r="E190">
            <v>2.0750400000000004</v>
          </cell>
          <cell r="F190">
            <v>2.1954199999999995</v>
          </cell>
          <cell r="G190">
            <v>1.6192900000000003</v>
          </cell>
          <cell r="H190">
            <v>2.22316</v>
          </cell>
          <cell r="I190">
            <v>2.5282100000000014</v>
          </cell>
          <cell r="J190">
            <v>0</v>
          </cell>
          <cell r="K190">
            <v>20.341290000000001</v>
          </cell>
          <cell r="L190">
            <v>-3.6611300000000035</v>
          </cell>
          <cell r="M190">
            <v>10.607029999999998</v>
          </cell>
        </row>
        <row r="191">
          <cell r="A191" t="str">
            <v>Telepisa31138123</v>
          </cell>
          <cell r="B191">
            <v>0</v>
          </cell>
          <cell r="C191">
            <v>1.9063399999999999</v>
          </cell>
          <cell r="D191">
            <v>0.86165999999999987</v>
          </cell>
          <cell r="E191">
            <v>2.0750400000000004</v>
          </cell>
          <cell r="F191">
            <v>2.1954199999999995</v>
          </cell>
          <cell r="G191">
            <v>1.6192900000000003</v>
          </cell>
          <cell r="H191">
            <v>2.22316</v>
          </cell>
          <cell r="I191">
            <v>2.5282100000000014</v>
          </cell>
          <cell r="J191">
            <v>0</v>
          </cell>
          <cell r="K191">
            <v>20.341290000000001</v>
          </cell>
          <cell r="L191">
            <v>-3.6611300000000035</v>
          </cell>
          <cell r="M191">
            <v>10.607029999999998</v>
          </cell>
        </row>
        <row r="192">
          <cell r="A192" t="str">
            <v>Telepisa31138130</v>
          </cell>
          <cell r="B192">
            <v>0</v>
          </cell>
          <cell r="C192">
            <v>24.088180000000001</v>
          </cell>
          <cell r="D192">
            <v>26.630659999999992</v>
          </cell>
          <cell r="E192">
            <v>29.011800000000001</v>
          </cell>
          <cell r="F192">
            <v>36.594190000000012</v>
          </cell>
          <cell r="G192">
            <v>12.68486</v>
          </cell>
          <cell r="H192">
            <v>119.96245999999999</v>
          </cell>
          <cell r="I192">
            <v>31.000759999999957</v>
          </cell>
          <cell r="J192">
            <v>13.21</v>
          </cell>
          <cell r="K192">
            <v>23.930920000000015</v>
          </cell>
          <cell r="L192">
            <v>192.09058999999996</v>
          </cell>
          <cell r="M192">
            <v>80.032470000000046</v>
          </cell>
        </row>
        <row r="193">
          <cell r="A193" t="str">
            <v>Telepisa31138133</v>
          </cell>
          <cell r="B193">
            <v>0</v>
          </cell>
          <cell r="C193">
            <v>24.088180000000001</v>
          </cell>
          <cell r="D193">
            <v>26.630659999999992</v>
          </cell>
          <cell r="E193">
            <v>29.011800000000001</v>
          </cell>
          <cell r="F193">
            <v>36.594190000000012</v>
          </cell>
          <cell r="G193">
            <v>12.68486</v>
          </cell>
          <cell r="H193">
            <v>119.96245999999999</v>
          </cell>
          <cell r="I193">
            <v>31.000759999999957</v>
          </cell>
          <cell r="J193">
            <v>13.21</v>
          </cell>
          <cell r="K193">
            <v>23.930920000000015</v>
          </cell>
          <cell r="L193">
            <v>192.09058999999996</v>
          </cell>
          <cell r="M193">
            <v>80.032470000000046</v>
          </cell>
        </row>
        <row r="194">
          <cell r="A194" t="str">
            <v>Telepisa31138300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1266.8173999999999</v>
          </cell>
          <cell r="K194">
            <v>-531.98460999999986</v>
          </cell>
          <cell r="L194">
            <v>5.1000000000000227</v>
          </cell>
          <cell r="M194">
            <v>347.07883000000015</v>
          </cell>
        </row>
        <row r="195">
          <cell r="A195" t="str">
            <v>Telepisa31138310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434.07514000000003</v>
          </cell>
          <cell r="K195">
            <v>-431.15805000000006</v>
          </cell>
          <cell r="L195">
            <v>0</v>
          </cell>
          <cell r="M195">
            <v>0</v>
          </cell>
        </row>
        <row r="196">
          <cell r="A196" t="str">
            <v>Telepisa31138313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434.07514000000003</v>
          </cell>
          <cell r="K196">
            <v>-431.15805000000006</v>
          </cell>
          <cell r="L196">
            <v>0</v>
          </cell>
          <cell r="M196">
            <v>0</v>
          </cell>
        </row>
        <row r="197">
          <cell r="A197" t="str">
            <v>Telepisa31138320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676.2183</v>
          </cell>
          <cell r="K197">
            <v>39.048729999999978</v>
          </cell>
          <cell r="L197">
            <v>0</v>
          </cell>
          <cell r="M197">
            <v>332.99480999999992</v>
          </cell>
        </row>
        <row r="198">
          <cell r="A198" t="str">
            <v>Telepisa31138323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676.2183</v>
          </cell>
          <cell r="K198">
            <v>39.048729999999978</v>
          </cell>
          <cell r="L198">
            <v>0</v>
          </cell>
          <cell r="M198">
            <v>332.99480999999992</v>
          </cell>
        </row>
        <row r="199">
          <cell r="A199" t="str">
            <v>Telepisa31138330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7.3883199999999993</v>
          </cell>
          <cell r="K199">
            <v>0.27556000000000047</v>
          </cell>
          <cell r="L199">
            <v>5.0999999999999996</v>
          </cell>
          <cell r="M199">
            <v>14.084020000000004</v>
          </cell>
        </row>
        <row r="200">
          <cell r="A200" t="str">
            <v>Telepisa31138333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7.3883199999999993</v>
          </cell>
          <cell r="K200">
            <v>0.27556000000000047</v>
          </cell>
          <cell r="L200">
            <v>5.0999999999999996</v>
          </cell>
          <cell r="M200">
            <v>14.084020000000004</v>
          </cell>
        </row>
        <row r="201">
          <cell r="A201" t="str">
            <v>Telepisa31138340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149.13564000000002</v>
          </cell>
          <cell r="K201">
            <v>-140.15085000000002</v>
          </cell>
          <cell r="L201">
            <v>0</v>
          </cell>
          <cell r="M201">
            <v>0</v>
          </cell>
        </row>
        <row r="202">
          <cell r="A202" t="str">
            <v>Telepisa31138343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149.13564000000002</v>
          </cell>
          <cell r="K202">
            <v>-140.15085000000002</v>
          </cell>
          <cell r="L202">
            <v>0</v>
          </cell>
          <cell r="M202">
            <v>0</v>
          </cell>
        </row>
        <row r="203">
          <cell r="A203" t="str">
            <v>Telepisa31144300</v>
          </cell>
          <cell r="B203">
            <v>242.43836999999999</v>
          </cell>
          <cell r="C203">
            <v>238.6464</v>
          </cell>
          <cell r="D203">
            <v>238.64640000000003</v>
          </cell>
          <cell r="E203">
            <v>241.84019999999998</v>
          </cell>
          <cell r="F203">
            <v>239.19391000000007</v>
          </cell>
          <cell r="G203">
            <v>239.19390999999996</v>
          </cell>
          <cell r="H203">
            <v>242.69488000000001</v>
          </cell>
          <cell r="I203">
            <v>242.84599000000003</v>
          </cell>
          <cell r="J203">
            <v>244.15364000000022</v>
          </cell>
          <cell r="K203">
            <v>231.11616999999978</v>
          </cell>
          <cell r="L203">
            <v>243.10822999999982</v>
          </cell>
          <cell r="M203">
            <v>239.67810999999983</v>
          </cell>
        </row>
        <row r="204">
          <cell r="A204" t="str">
            <v>Telepisa41111320</v>
          </cell>
          <cell r="B204">
            <v>292.64888999999999</v>
          </cell>
          <cell r="C204">
            <v>84.01389000000006</v>
          </cell>
          <cell r="D204">
            <v>2429.2405199999998</v>
          </cell>
          <cell r="E204">
            <v>862.4961900000003</v>
          </cell>
          <cell r="F204">
            <v>1288.5181299999999</v>
          </cell>
          <cell r="G204">
            <v>1283.0160299999998</v>
          </cell>
          <cell r="H204">
            <v>1652.4923500000004</v>
          </cell>
          <cell r="I204">
            <v>593.27227999999832</v>
          </cell>
          <cell r="J204">
            <v>1266.9827400000013</v>
          </cell>
          <cell r="K204">
            <v>905.38803999999982</v>
          </cell>
          <cell r="L204">
            <v>697.33686999999918</v>
          </cell>
          <cell r="M204">
            <v>827.96241000000009</v>
          </cell>
        </row>
        <row r="205">
          <cell r="A205" t="str">
            <v>Telepisa41111323</v>
          </cell>
          <cell r="B205">
            <v>0</v>
          </cell>
          <cell r="C205">
            <v>2.8900000000000002E-3</v>
          </cell>
          <cell r="D205">
            <v>3.6089999999999997E-2</v>
          </cell>
          <cell r="E205">
            <v>0.67884</v>
          </cell>
          <cell r="F205">
            <v>1.0192199999999998</v>
          </cell>
          <cell r="G205">
            <v>0.51461000000000023</v>
          </cell>
          <cell r="H205">
            <v>0.20314999999999994</v>
          </cell>
          <cell r="I205">
            <v>4.4419999999999682E-2</v>
          </cell>
          <cell r="J205">
            <v>0.11061000000000032</v>
          </cell>
          <cell r="K205">
            <v>0.14484999999999992</v>
          </cell>
          <cell r="L205">
            <v>7.3780000000000179E-2</v>
          </cell>
          <cell r="M205">
            <v>0</v>
          </cell>
        </row>
        <row r="206">
          <cell r="A206" t="str">
            <v>Telepisa41111324</v>
          </cell>
          <cell r="B206">
            <v>0</v>
          </cell>
          <cell r="C206">
            <v>0</v>
          </cell>
          <cell r="D206">
            <v>14.675469999999999</v>
          </cell>
          <cell r="E206">
            <v>0.61560000000000059</v>
          </cell>
          <cell r="F206">
            <v>10.302490000000001</v>
          </cell>
          <cell r="G206">
            <v>5.9267899999999969</v>
          </cell>
          <cell r="H206">
            <v>7.8314100000000018</v>
          </cell>
          <cell r="I206">
            <v>7.478270000000002</v>
          </cell>
          <cell r="J206">
            <v>8.6471799999999988</v>
          </cell>
          <cell r="K206">
            <v>8.0464899999999986</v>
          </cell>
          <cell r="L206">
            <v>7.2334099999999992</v>
          </cell>
          <cell r="M206">
            <v>8.9309499999999957</v>
          </cell>
        </row>
        <row r="207">
          <cell r="A207" t="str">
            <v>Telepisa41111325</v>
          </cell>
          <cell r="B207">
            <v>0</v>
          </cell>
          <cell r="C207">
            <v>0</v>
          </cell>
          <cell r="D207">
            <v>3.7628499999999998</v>
          </cell>
          <cell r="E207">
            <v>0.98144000000000053</v>
          </cell>
          <cell r="F207">
            <v>1.5948399999999996</v>
          </cell>
          <cell r="G207">
            <v>0.98144000000000009</v>
          </cell>
          <cell r="H207">
            <v>0.98144000000000098</v>
          </cell>
          <cell r="I207">
            <v>0.9814399999999992</v>
          </cell>
          <cell r="J207">
            <v>0.85875999999999841</v>
          </cell>
          <cell r="K207">
            <v>0.85876000000000019</v>
          </cell>
          <cell r="L207">
            <v>0.85876000000000019</v>
          </cell>
          <cell r="M207">
            <v>0.73608000000000118</v>
          </cell>
        </row>
        <row r="208">
          <cell r="A208" t="str">
            <v>Telepisa41111330</v>
          </cell>
          <cell r="B208">
            <v>1016.75878</v>
          </cell>
          <cell r="C208">
            <v>947.21611999999993</v>
          </cell>
          <cell r="D208">
            <v>-1963.9748999999999</v>
          </cell>
          <cell r="E208">
            <v>0</v>
          </cell>
          <cell r="F208">
            <v>0</v>
          </cell>
          <cell r="G208">
            <v>0</v>
          </cell>
          <cell r="H208">
            <v>145.34994</v>
          </cell>
          <cell r="I208">
            <v>802.10162000000014</v>
          </cell>
          <cell r="J208">
            <v>551.3236599999999</v>
          </cell>
          <cell r="K208">
            <v>460.63592999999992</v>
          </cell>
          <cell r="L208">
            <v>438.82364000000007</v>
          </cell>
          <cell r="M208">
            <v>444.52437000000009</v>
          </cell>
        </row>
        <row r="209">
          <cell r="A209" t="str">
            <v>Telepisa41111333</v>
          </cell>
          <cell r="B209">
            <v>1010.82554</v>
          </cell>
          <cell r="C209">
            <v>938.37618999999995</v>
          </cell>
          <cell r="D209">
            <v>-1949.20173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Telepisa41111334</v>
          </cell>
          <cell r="B210">
            <v>5.9332399999999996</v>
          </cell>
          <cell r="C210">
            <v>5.4451200000000011</v>
          </cell>
          <cell r="D210">
            <v>-11.378360000000001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Telepisa41111335</v>
          </cell>
          <cell r="B211">
            <v>0</v>
          </cell>
          <cell r="C211">
            <v>3.3948100000000001</v>
          </cell>
          <cell r="D211">
            <v>-3.3948100000000001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Telergipe31138100</v>
          </cell>
          <cell r="B212">
            <v>1233.6183500000002</v>
          </cell>
          <cell r="C212">
            <v>965.53098</v>
          </cell>
          <cell r="D212">
            <v>1104.26431</v>
          </cell>
          <cell r="E212">
            <v>2077.6558799999989</v>
          </cell>
          <cell r="F212">
            <v>1119.3542300000008</v>
          </cell>
          <cell r="G212">
            <v>1311.3635700000004</v>
          </cell>
          <cell r="H212">
            <v>1278.2752699999992</v>
          </cell>
          <cell r="I212">
            <v>800.93205000000125</v>
          </cell>
          <cell r="J212">
            <v>703.0064599999987</v>
          </cell>
          <cell r="K212">
            <v>1161.0256600000012</v>
          </cell>
          <cell r="L212">
            <v>872.42740999999842</v>
          </cell>
          <cell r="M212">
            <v>1542.5599500000008</v>
          </cell>
        </row>
        <row r="213">
          <cell r="A213" t="str">
            <v>Telergipe31138110</v>
          </cell>
          <cell r="B213">
            <v>1233.6183500000002</v>
          </cell>
          <cell r="C213">
            <v>965.53098</v>
          </cell>
          <cell r="D213">
            <v>1104.26431</v>
          </cell>
          <cell r="E213">
            <v>2077.6558799999989</v>
          </cell>
          <cell r="F213">
            <v>1119.3542300000008</v>
          </cell>
          <cell r="G213">
            <v>935.91607000000022</v>
          </cell>
          <cell r="H213">
            <v>1337.2750800000003</v>
          </cell>
          <cell r="I213">
            <v>732.92263999999886</v>
          </cell>
          <cell r="J213">
            <v>491.72359000000142</v>
          </cell>
          <cell r="K213">
            <v>990.69898999999896</v>
          </cell>
          <cell r="L213">
            <v>939.32977000000028</v>
          </cell>
          <cell r="M213">
            <v>1539.44499</v>
          </cell>
        </row>
        <row r="214">
          <cell r="A214" t="str">
            <v>Telergipe31138113</v>
          </cell>
          <cell r="B214">
            <v>1233.6183500000002</v>
          </cell>
          <cell r="C214">
            <v>965.53098</v>
          </cell>
          <cell r="D214">
            <v>1104.26431</v>
          </cell>
          <cell r="E214">
            <v>2077.6558799999989</v>
          </cell>
          <cell r="F214">
            <v>1119.3542300000008</v>
          </cell>
          <cell r="G214">
            <v>935.91607000000022</v>
          </cell>
          <cell r="H214">
            <v>1337.2750800000003</v>
          </cell>
          <cell r="I214">
            <v>732.92263999999886</v>
          </cell>
          <cell r="J214">
            <v>491.72359000000142</v>
          </cell>
          <cell r="K214">
            <v>990.69898999999896</v>
          </cell>
          <cell r="L214">
            <v>939.32977000000028</v>
          </cell>
          <cell r="M214">
            <v>1539.44499</v>
          </cell>
        </row>
        <row r="215">
          <cell r="A215" t="str">
            <v>Telergipe31138130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375.44749999999999</v>
          </cell>
          <cell r="H215">
            <v>-58.999809999999968</v>
          </cell>
          <cell r="I215">
            <v>68.009409999999946</v>
          </cell>
          <cell r="J215">
            <v>211.28287</v>
          </cell>
          <cell r="K215">
            <v>170.32667000000004</v>
          </cell>
          <cell r="L215">
            <v>-66.902359999999931</v>
          </cell>
          <cell r="M215">
            <v>3.1149599999998827</v>
          </cell>
        </row>
        <row r="216">
          <cell r="A216" t="str">
            <v>Telergipe31138133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375.44749999999999</v>
          </cell>
          <cell r="H216">
            <v>-58.999809999999968</v>
          </cell>
          <cell r="I216">
            <v>68.009409999999946</v>
          </cell>
          <cell r="J216">
            <v>211.28287</v>
          </cell>
          <cell r="K216">
            <v>170.32667000000004</v>
          </cell>
          <cell r="L216">
            <v>-66.902359999999931</v>
          </cell>
          <cell r="M216">
            <v>3.1149599999998827</v>
          </cell>
        </row>
        <row r="217">
          <cell r="A217" t="str">
            <v>Telergipe31138300</v>
          </cell>
          <cell r="B217">
            <v>100.41748</v>
          </cell>
          <cell r="C217">
            <v>105.49276999999999</v>
          </cell>
          <cell r="D217">
            <v>109.92146000000005</v>
          </cell>
          <cell r="E217">
            <v>101.51665999999994</v>
          </cell>
          <cell r="F217">
            <v>102</v>
          </cell>
          <cell r="G217">
            <v>103.66747999999995</v>
          </cell>
          <cell r="H217">
            <v>95.482079999999996</v>
          </cell>
          <cell r="I217">
            <v>0</v>
          </cell>
          <cell r="J217">
            <v>403.25612000000001</v>
          </cell>
          <cell r="K217">
            <v>57.545800000000099</v>
          </cell>
          <cell r="L217">
            <v>57.545799999999872</v>
          </cell>
          <cell r="M217">
            <v>18.818539999999985</v>
          </cell>
        </row>
        <row r="218">
          <cell r="A218" t="str">
            <v>Telergipe31138310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186.5917</v>
          </cell>
          <cell r="K218">
            <v>0</v>
          </cell>
          <cell r="L218">
            <v>0</v>
          </cell>
          <cell r="M218">
            <v>0</v>
          </cell>
        </row>
        <row r="219">
          <cell r="A219" t="str">
            <v>Telergipe31138312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186.5917</v>
          </cell>
          <cell r="K219">
            <v>0</v>
          </cell>
          <cell r="L219">
            <v>0</v>
          </cell>
          <cell r="M219">
            <v>0</v>
          </cell>
        </row>
        <row r="220">
          <cell r="A220" t="str">
            <v>Telergipe31138320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82.022739999999999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Telergipe31138322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82.022739999999999</v>
          </cell>
          <cell r="K221">
            <v>0</v>
          </cell>
          <cell r="L221">
            <v>0</v>
          </cell>
          <cell r="M221">
            <v>0</v>
          </cell>
        </row>
        <row r="222">
          <cell r="A222" t="str">
            <v>Telergipe31138330</v>
          </cell>
          <cell r="B222">
            <v>100.41748</v>
          </cell>
          <cell r="C222">
            <v>105.49276999999999</v>
          </cell>
          <cell r="D222">
            <v>109.92146000000005</v>
          </cell>
          <cell r="E222">
            <v>101.51665999999994</v>
          </cell>
          <cell r="F222">
            <v>102</v>
          </cell>
          <cell r="G222">
            <v>103.66747999999995</v>
          </cell>
          <cell r="H222">
            <v>95.482079999999996</v>
          </cell>
          <cell r="I222">
            <v>0</v>
          </cell>
          <cell r="J222">
            <v>72.052580000000034</v>
          </cell>
          <cell r="K222">
            <v>57.545799999999986</v>
          </cell>
          <cell r="L222">
            <v>57.545799999999986</v>
          </cell>
          <cell r="M222">
            <v>18.818539999999985</v>
          </cell>
        </row>
        <row r="223">
          <cell r="A223" t="str">
            <v>Telergipe31138333</v>
          </cell>
          <cell r="B223">
            <v>100.41748</v>
          </cell>
          <cell r="C223">
            <v>105.49276999999999</v>
          </cell>
          <cell r="D223">
            <v>109.92146000000005</v>
          </cell>
          <cell r="E223">
            <v>101.51665999999994</v>
          </cell>
          <cell r="F223">
            <v>102</v>
          </cell>
          <cell r="G223">
            <v>103.66747999999995</v>
          </cell>
          <cell r="H223">
            <v>95.482079999999996</v>
          </cell>
          <cell r="I223">
            <v>0</v>
          </cell>
          <cell r="J223">
            <v>72.052580000000034</v>
          </cell>
          <cell r="K223">
            <v>57.545799999999986</v>
          </cell>
          <cell r="L223">
            <v>57.545799999999986</v>
          </cell>
          <cell r="M223">
            <v>18.818539999999985</v>
          </cell>
        </row>
        <row r="224">
          <cell r="A224" t="str">
            <v>Telergipe31138340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62.589100000000002</v>
          </cell>
          <cell r="K224">
            <v>0</v>
          </cell>
          <cell r="L224">
            <v>0</v>
          </cell>
          <cell r="M224">
            <v>0</v>
          </cell>
        </row>
        <row r="225">
          <cell r="A225" t="str">
            <v>Telergipe31138342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62.589100000000002</v>
          </cell>
          <cell r="K225">
            <v>0</v>
          </cell>
          <cell r="L225">
            <v>0</v>
          </cell>
          <cell r="M225">
            <v>0</v>
          </cell>
        </row>
        <row r="226">
          <cell r="A226" t="str">
            <v>Telergipe31144300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270.04614000000004</v>
          </cell>
          <cell r="L226">
            <v>208.59405999999996</v>
          </cell>
          <cell r="M226">
            <v>178.40567000000004</v>
          </cell>
        </row>
        <row r="227">
          <cell r="A227" t="str">
            <v>Telergipe41111320</v>
          </cell>
          <cell r="B227">
            <v>579.70193000000006</v>
          </cell>
          <cell r="C227">
            <v>578.35764000000006</v>
          </cell>
          <cell r="D227">
            <v>637.06900999999993</v>
          </cell>
          <cell r="E227">
            <v>575.39096999999992</v>
          </cell>
          <cell r="F227">
            <v>599.20113000000038</v>
          </cell>
          <cell r="G227">
            <v>622.47640999999931</v>
          </cell>
          <cell r="H227">
            <v>622.47641000000021</v>
          </cell>
          <cell r="I227">
            <v>182.99048000000039</v>
          </cell>
          <cell r="J227">
            <v>782.81776999999965</v>
          </cell>
          <cell r="K227">
            <v>577.64998999999989</v>
          </cell>
          <cell r="L227">
            <v>373.9664900000007</v>
          </cell>
          <cell r="M227">
            <v>345.22927999999956</v>
          </cell>
        </row>
        <row r="228">
          <cell r="A228" t="str">
            <v>Telergipe41111324</v>
          </cell>
          <cell r="B228">
            <v>13.87524</v>
          </cell>
          <cell r="C228">
            <v>14.69542</v>
          </cell>
          <cell r="D228">
            <v>14.958960000000001</v>
          </cell>
          <cell r="E228">
            <v>12.988229999999994</v>
          </cell>
          <cell r="F228">
            <v>13.476290000000006</v>
          </cell>
          <cell r="G228">
            <v>30.349379999999996</v>
          </cell>
          <cell r="H228">
            <v>30.349379999999982</v>
          </cell>
          <cell r="I228">
            <v>33.946240000000046</v>
          </cell>
          <cell r="J228">
            <v>11.940289999999976</v>
          </cell>
          <cell r="K228">
            <v>7.7739500000000135</v>
          </cell>
          <cell r="L228">
            <v>-0.17357000000001221</v>
          </cell>
          <cell r="M228">
            <v>8.5521200000000022</v>
          </cell>
        </row>
        <row r="229">
          <cell r="A229" t="str">
            <v>Telergipe41111330</v>
          </cell>
          <cell r="B229">
            <v>1.3876600000000001</v>
          </cell>
          <cell r="C229">
            <v>4.1004499999999995</v>
          </cell>
          <cell r="D229">
            <v>11.763430000000003</v>
          </cell>
          <cell r="E229">
            <v>11.318529999999999</v>
          </cell>
          <cell r="F229">
            <v>11.535760000000003</v>
          </cell>
          <cell r="G229">
            <v>12.115580000000001</v>
          </cell>
          <cell r="H229">
            <v>14.796369999999996</v>
          </cell>
          <cell r="I229">
            <v>943.99636999999996</v>
          </cell>
          <cell r="J229">
            <v>460.66732000000002</v>
          </cell>
          <cell r="K229">
            <v>398.83919999999989</v>
          </cell>
          <cell r="L229">
            <v>292.58107000000018</v>
          </cell>
          <cell r="M229">
            <v>232.92147999999997</v>
          </cell>
        </row>
        <row r="230">
          <cell r="A230" t="str">
            <v>Telergipe41111333</v>
          </cell>
          <cell r="B230">
            <v>8.0409999999999995E-2</v>
          </cell>
          <cell r="C230">
            <v>2.1949999999999997E-2</v>
          </cell>
          <cell r="D230">
            <v>3.5040000000000002E-2</v>
          </cell>
          <cell r="E230">
            <v>8.2500000000000073E-3</v>
          </cell>
          <cell r="F230">
            <v>3.5759999999999986E-2</v>
          </cell>
          <cell r="G230">
            <v>0</v>
          </cell>
          <cell r="H230">
            <v>0</v>
          </cell>
          <cell r="I230">
            <v>-0.15719999999999998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A231" t="str">
            <v>Telerj31138100</v>
          </cell>
          <cell r="B231">
            <v>10231.09281</v>
          </cell>
          <cell r="C231">
            <v>13190.626159999998</v>
          </cell>
          <cell r="D231">
            <v>13849.868840000006</v>
          </cell>
          <cell r="E231">
            <v>12389.615369999992</v>
          </cell>
          <cell r="F231">
            <v>30789.168270000009</v>
          </cell>
          <cell r="G231">
            <v>24193.532849999989</v>
          </cell>
          <cell r="H231">
            <v>22028.069100000008</v>
          </cell>
          <cell r="I231">
            <v>20151.733400000012</v>
          </cell>
          <cell r="J231">
            <v>23768.615899999975</v>
          </cell>
          <cell r="K231">
            <v>22886.14850000001</v>
          </cell>
          <cell r="L231">
            <v>25448.150200000004</v>
          </cell>
          <cell r="M231">
            <v>59526.768999999971</v>
          </cell>
        </row>
        <row r="232">
          <cell r="A232" t="str">
            <v>Telerj31138110</v>
          </cell>
          <cell r="B232">
            <v>10121.606669999999</v>
          </cell>
          <cell r="C232">
            <v>11389.512409999998</v>
          </cell>
          <cell r="D232">
            <v>12775.078270000005</v>
          </cell>
          <cell r="E232">
            <v>11910.118569999999</v>
          </cell>
          <cell r="F232">
            <v>30282.461319999995</v>
          </cell>
          <cell r="G232">
            <v>23885.605559999996</v>
          </cell>
          <cell r="H232">
            <v>21317.852600000013</v>
          </cell>
          <cell r="I232">
            <v>19545.864000000001</v>
          </cell>
          <cell r="J232">
            <v>24368.48569999999</v>
          </cell>
          <cell r="K232">
            <v>22693.8364</v>
          </cell>
          <cell r="L232">
            <v>25316.227899999998</v>
          </cell>
          <cell r="M232">
            <v>59338.921600000001</v>
          </cell>
        </row>
        <row r="233">
          <cell r="A233" t="str">
            <v>Telerj31138111</v>
          </cell>
          <cell r="B233">
            <v>10121.606669999999</v>
          </cell>
          <cell r="C233">
            <v>11389.512409999998</v>
          </cell>
          <cell r="D233">
            <v>-21511.119079999997</v>
          </cell>
          <cell r="E233">
            <v>46196.315920000001</v>
          </cell>
          <cell r="F233">
            <v>30282.461319999995</v>
          </cell>
          <cell r="G233">
            <v>-76478.777239999996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A234" t="str">
            <v>Telerj31138113</v>
          </cell>
          <cell r="B234">
            <v>0</v>
          </cell>
          <cell r="C234">
            <v>0</v>
          </cell>
          <cell r="D234">
            <v>34286.197350000002</v>
          </cell>
          <cell r="E234">
            <v>-34286.197350000002</v>
          </cell>
          <cell r="F234">
            <v>0</v>
          </cell>
          <cell r="G234">
            <v>100364.38279999999</v>
          </cell>
          <cell r="H234">
            <v>21317.852600000013</v>
          </cell>
          <cell r="I234">
            <v>19545.864000000001</v>
          </cell>
          <cell r="J234">
            <v>24368.48569999999</v>
          </cell>
          <cell r="K234">
            <v>22693.8364</v>
          </cell>
          <cell r="L234">
            <v>25316.227899999998</v>
          </cell>
          <cell r="M234">
            <v>59338.921600000001</v>
          </cell>
        </row>
        <row r="235">
          <cell r="A235" t="str">
            <v>Telerj31138120</v>
          </cell>
          <cell r="B235">
            <v>5.1673599999999995</v>
          </cell>
          <cell r="C235">
            <v>1389.06988</v>
          </cell>
          <cell r="D235">
            <v>109.26251000000002</v>
          </cell>
          <cell r="E235">
            <v>50.243719999999939</v>
          </cell>
          <cell r="F235">
            <v>49.016320000000178</v>
          </cell>
          <cell r="G235">
            <v>39.570249999999987</v>
          </cell>
          <cell r="H235">
            <v>76.98415</v>
          </cell>
          <cell r="I235">
            <v>65.214309999999841</v>
          </cell>
          <cell r="J235">
            <v>3.4924499999999625</v>
          </cell>
          <cell r="K235">
            <v>29.744280000000117</v>
          </cell>
          <cell r="L235">
            <v>13.465189999999893</v>
          </cell>
          <cell r="M235">
            <v>28.684469999999919</v>
          </cell>
        </row>
        <row r="236">
          <cell r="A236" t="str">
            <v>Telerj31138121</v>
          </cell>
          <cell r="B236">
            <v>5.1673599999999995</v>
          </cell>
          <cell r="C236">
            <v>1389.06988</v>
          </cell>
          <cell r="D236">
            <v>-1394.2372399999999</v>
          </cell>
          <cell r="E236">
            <v>1553.7434699999999</v>
          </cell>
          <cell r="F236">
            <v>49.016320000000178</v>
          </cell>
          <cell r="G236">
            <v>-1602.7597900000001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A237" t="str">
            <v>Telerj31138123</v>
          </cell>
          <cell r="B237">
            <v>0</v>
          </cell>
          <cell r="C237">
            <v>0</v>
          </cell>
          <cell r="D237">
            <v>1503.4997499999999</v>
          </cell>
          <cell r="E237">
            <v>-1503.4997499999999</v>
          </cell>
          <cell r="F237">
            <v>0</v>
          </cell>
          <cell r="G237">
            <v>1642.3300400000001</v>
          </cell>
          <cell r="H237">
            <v>76.98415</v>
          </cell>
          <cell r="I237">
            <v>65.214309999999841</v>
          </cell>
          <cell r="J237">
            <v>3.4924499999999625</v>
          </cell>
          <cell r="K237">
            <v>29.744280000000117</v>
          </cell>
          <cell r="L237">
            <v>13.465189999999893</v>
          </cell>
          <cell r="M237">
            <v>28.684469999999919</v>
          </cell>
        </row>
        <row r="238">
          <cell r="A238" t="str">
            <v>Telerj31138130</v>
          </cell>
          <cell r="B238">
            <v>104.31878</v>
          </cell>
          <cell r="C238">
            <v>412.04387000000003</v>
          </cell>
          <cell r="D238">
            <v>965.52805999999987</v>
          </cell>
          <cell r="E238">
            <v>429.25308000000018</v>
          </cell>
          <cell r="F238">
            <v>457.69063000000006</v>
          </cell>
          <cell r="G238">
            <v>268.35705000000007</v>
          </cell>
          <cell r="H238">
            <v>633.23238999999967</v>
          </cell>
          <cell r="I238">
            <v>540.65503000000035</v>
          </cell>
          <cell r="J238">
            <v>-603.36227000000008</v>
          </cell>
          <cell r="K238">
            <v>162.56779000000006</v>
          </cell>
          <cell r="L238">
            <v>118.45714999999973</v>
          </cell>
          <cell r="M238">
            <v>159.16300999999976</v>
          </cell>
        </row>
        <row r="239">
          <cell r="A239" t="str">
            <v>Telerj31138133</v>
          </cell>
          <cell r="B239">
            <v>104.31878</v>
          </cell>
          <cell r="C239">
            <v>412.04387000000003</v>
          </cell>
          <cell r="D239">
            <v>965.52805999999987</v>
          </cell>
          <cell r="E239">
            <v>429.25308000000018</v>
          </cell>
          <cell r="F239">
            <v>457.69063000000006</v>
          </cell>
          <cell r="G239">
            <v>268.35705000000007</v>
          </cell>
          <cell r="H239">
            <v>633.23238999999967</v>
          </cell>
          <cell r="I239">
            <v>540.65503000000035</v>
          </cell>
          <cell r="J239">
            <v>-603.36227000000008</v>
          </cell>
          <cell r="K239">
            <v>162.56779000000006</v>
          </cell>
          <cell r="L239">
            <v>118.45714999999973</v>
          </cell>
          <cell r="M239">
            <v>159.16300999999976</v>
          </cell>
        </row>
        <row r="240">
          <cell r="A240" t="str">
            <v>Telerj31138300</v>
          </cell>
          <cell r="B240">
            <v>880.44657999999993</v>
          </cell>
          <cell r="C240">
            <v>743.75579000000027</v>
          </cell>
          <cell r="D240">
            <v>686.70677000000001</v>
          </cell>
          <cell r="E240">
            <v>562.06631000000016</v>
          </cell>
          <cell r="F240">
            <v>718.24385999999959</v>
          </cell>
          <cell r="G240">
            <v>478.09704000000011</v>
          </cell>
          <cell r="H240">
            <v>2638.33608</v>
          </cell>
          <cell r="I240">
            <v>2351.8940000000002</v>
          </cell>
          <cell r="J240">
            <v>5790.6460799999986</v>
          </cell>
          <cell r="K240">
            <v>370.65861000000041</v>
          </cell>
          <cell r="L240">
            <v>-842.27114999999867</v>
          </cell>
          <cell r="M240">
            <v>2159.3918199999989</v>
          </cell>
        </row>
        <row r="241">
          <cell r="A241" t="str">
            <v>Telerj31138310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1707.68318</v>
          </cell>
          <cell r="K241">
            <v>-1168.2473300000001</v>
          </cell>
          <cell r="L241">
            <v>1016.3382</v>
          </cell>
          <cell r="M241">
            <v>-1554.11709</v>
          </cell>
        </row>
        <row r="242">
          <cell r="A242" t="str">
            <v>Telerj31138313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1707.68318</v>
          </cell>
          <cell r="K242">
            <v>-1168.2473300000001</v>
          </cell>
          <cell r="L242">
            <v>1016.3382</v>
          </cell>
          <cell r="M242">
            <v>-1554.11709</v>
          </cell>
        </row>
        <row r="243">
          <cell r="A243" t="str">
            <v>Telerj31138320</v>
          </cell>
          <cell r="B243">
            <v>789.22232999999994</v>
          </cell>
          <cell r="C243">
            <v>665.43716000000006</v>
          </cell>
          <cell r="D243">
            <v>616.92079999999987</v>
          </cell>
          <cell r="E243">
            <v>506.76208000000042</v>
          </cell>
          <cell r="F243">
            <v>644.58558999999968</v>
          </cell>
          <cell r="G243">
            <v>414.32895000000008</v>
          </cell>
          <cell r="H243">
            <v>1884.19175</v>
          </cell>
          <cell r="I243">
            <v>1871.1102099999998</v>
          </cell>
          <cell r="J243">
            <v>3767.7237700000014</v>
          </cell>
          <cell r="K243">
            <v>1909.825789999999</v>
          </cell>
          <cell r="L243">
            <v>-2342.0497799999994</v>
          </cell>
          <cell r="M243">
            <v>3940.1944800000001</v>
          </cell>
        </row>
        <row r="244">
          <cell r="A244" t="str">
            <v>Telerj31138323</v>
          </cell>
          <cell r="B244">
            <v>789.22232999999994</v>
          </cell>
          <cell r="C244">
            <v>665.43716000000006</v>
          </cell>
          <cell r="D244">
            <v>616.92079999999987</v>
          </cell>
          <cell r="E244">
            <v>506.76208000000042</v>
          </cell>
          <cell r="F244">
            <v>644.58558999999968</v>
          </cell>
          <cell r="G244">
            <v>414.32895000000008</v>
          </cell>
          <cell r="H244">
            <v>1884.19175</v>
          </cell>
          <cell r="I244">
            <v>1871.1102099999998</v>
          </cell>
          <cell r="J244">
            <v>3767.7237700000014</v>
          </cell>
          <cell r="K244">
            <v>1909.825789999999</v>
          </cell>
          <cell r="L244">
            <v>-2342.0497799999994</v>
          </cell>
          <cell r="M244">
            <v>3940.1944800000001</v>
          </cell>
        </row>
        <row r="245">
          <cell r="A245" t="str">
            <v>Telerj31138330</v>
          </cell>
          <cell r="B245">
            <v>91.224249999999998</v>
          </cell>
          <cell r="C245">
            <v>78.318629999999999</v>
          </cell>
          <cell r="D245">
            <v>69.78597000000002</v>
          </cell>
          <cell r="E245">
            <v>55.30422999999999</v>
          </cell>
          <cell r="F245">
            <v>73.658269999999959</v>
          </cell>
          <cell r="G245">
            <v>63.768090000000029</v>
          </cell>
          <cell r="H245">
            <v>754.14433000000008</v>
          </cell>
          <cell r="I245">
            <v>480.78378999999995</v>
          </cell>
          <cell r="J245">
            <v>-662.14679000000001</v>
          </cell>
          <cell r="K245">
            <v>285.63773999999989</v>
          </cell>
          <cell r="L245">
            <v>256.74213000000009</v>
          </cell>
          <cell r="M245">
            <v>314.00498999999991</v>
          </cell>
        </row>
        <row r="246">
          <cell r="A246" t="str">
            <v>Telerj31138333</v>
          </cell>
          <cell r="B246">
            <v>91.224249999999998</v>
          </cell>
          <cell r="C246">
            <v>78.318629999999999</v>
          </cell>
          <cell r="D246">
            <v>69.78597000000002</v>
          </cell>
          <cell r="E246">
            <v>55.30422999999999</v>
          </cell>
          <cell r="F246">
            <v>73.658269999999959</v>
          </cell>
          <cell r="G246">
            <v>63.768090000000029</v>
          </cell>
          <cell r="H246">
            <v>754.14433000000008</v>
          </cell>
          <cell r="I246">
            <v>480.78378999999995</v>
          </cell>
          <cell r="J246">
            <v>-662.14679000000001</v>
          </cell>
          <cell r="K246">
            <v>285.63773999999989</v>
          </cell>
          <cell r="L246">
            <v>256.74213000000009</v>
          </cell>
          <cell r="M246">
            <v>314.00498999999991</v>
          </cell>
        </row>
        <row r="247">
          <cell r="A247" t="str">
            <v>Telerj31138340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977.38592000000006</v>
          </cell>
          <cell r="K247">
            <v>-656.55759000000012</v>
          </cell>
          <cell r="L247">
            <v>226.69829999999996</v>
          </cell>
          <cell r="M247">
            <v>-540.69056</v>
          </cell>
        </row>
        <row r="248">
          <cell r="A248" t="str">
            <v>Telerj31138343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977.38592000000006</v>
          </cell>
          <cell r="K248">
            <v>-656.55759000000012</v>
          </cell>
          <cell r="L248">
            <v>226.69829999999996</v>
          </cell>
          <cell r="M248">
            <v>-540.69056</v>
          </cell>
        </row>
        <row r="249">
          <cell r="A249" t="str">
            <v>Telerj41111320</v>
          </cell>
          <cell r="B249">
            <v>7182.5038700000005</v>
          </cell>
          <cell r="C249">
            <v>5514.368199999999</v>
          </cell>
          <cell r="D249">
            <v>6523.7663799999991</v>
          </cell>
          <cell r="E249">
            <v>2283.0025000000023</v>
          </cell>
          <cell r="F249">
            <v>6325.9722999999976</v>
          </cell>
          <cell r="G249">
            <v>5760.4474399999999</v>
          </cell>
          <cell r="H249">
            <v>3167.947070000002</v>
          </cell>
          <cell r="I249">
            <v>5138.7667799999981</v>
          </cell>
          <cell r="J249">
            <v>8972.4823500000057</v>
          </cell>
          <cell r="K249">
            <v>5914.5034200000009</v>
          </cell>
          <cell r="L249">
            <v>7037.4986999999892</v>
          </cell>
          <cell r="M249">
            <v>6318.0936900000088</v>
          </cell>
        </row>
        <row r="250">
          <cell r="A250" t="str">
            <v>Telerj41111324</v>
          </cell>
          <cell r="B250">
            <v>713.20152000000007</v>
          </cell>
          <cell r="C250">
            <v>586.60596999999984</v>
          </cell>
          <cell r="D250">
            <v>643.72122000000013</v>
          </cell>
          <cell r="E250">
            <v>660.62579000000005</v>
          </cell>
          <cell r="F250">
            <v>656.25581000000011</v>
          </cell>
          <cell r="G250">
            <v>893.22584000000006</v>
          </cell>
          <cell r="H250">
            <v>54.21331999999984</v>
          </cell>
          <cell r="I250">
            <v>50.534629999999197</v>
          </cell>
          <cell r="J250">
            <v>3570.479260000001</v>
          </cell>
          <cell r="K250">
            <v>1326.8497199999993</v>
          </cell>
          <cell r="L250">
            <v>1651.706470000001</v>
          </cell>
          <cell r="M250">
            <v>1669.5012499999993</v>
          </cell>
        </row>
        <row r="251">
          <cell r="A251" t="str">
            <v>Telerj41111325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1.6096600000000001</v>
          </cell>
          <cell r="K251">
            <v>0.17605000000000004</v>
          </cell>
          <cell r="L251">
            <v>-8.6079999999999934E-2</v>
          </cell>
          <cell r="M251">
            <v>-0.25689000000000028</v>
          </cell>
        </row>
        <row r="252">
          <cell r="A252" t="str">
            <v>Telerj41111330</v>
          </cell>
          <cell r="B252">
            <v>0</v>
          </cell>
          <cell r="C252">
            <v>1.3968</v>
          </cell>
          <cell r="D252">
            <v>2.2984</v>
          </cell>
          <cell r="E252">
            <v>-3.6951999999999998</v>
          </cell>
          <cell r="F252">
            <v>0</v>
          </cell>
          <cell r="G252">
            <v>0</v>
          </cell>
          <cell r="H252">
            <v>7968.2414600000002</v>
          </cell>
          <cell r="I252">
            <v>6662.3516900000004</v>
          </cell>
          <cell r="J252">
            <v>10475.939979999999</v>
          </cell>
          <cell r="K252">
            <v>11565.044539999999</v>
          </cell>
          <cell r="L252">
            <v>7235.2217200000014</v>
          </cell>
          <cell r="M252">
            <v>7968.129359999999</v>
          </cell>
        </row>
        <row r="253">
          <cell r="A253" t="str">
            <v>Telerj41111333</v>
          </cell>
          <cell r="B253">
            <v>0</v>
          </cell>
          <cell r="C253">
            <v>1.8475999999999999</v>
          </cell>
          <cell r="D253">
            <v>1.8475999999999999</v>
          </cell>
          <cell r="E253">
            <v>-3.6951999999999998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A254" t="str">
            <v>Telerj41111334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10031.404119999999</v>
          </cell>
          <cell r="K254">
            <v>5060.2254900000007</v>
          </cell>
          <cell r="L254">
            <v>2963.6145800000013</v>
          </cell>
          <cell r="M254">
            <v>4731.6067699999985</v>
          </cell>
        </row>
        <row r="255">
          <cell r="A255" t="str">
            <v>Telerj41111335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4.3502000000000001</v>
          </cell>
          <cell r="K255">
            <v>1.0354700000000001</v>
          </cell>
          <cell r="L255">
            <v>-0.11143000000000036</v>
          </cell>
          <cell r="M255">
            <v>-1.8999999999991246E-4</v>
          </cell>
        </row>
        <row r="256">
          <cell r="A256" t="str">
            <v>Telern31138100</v>
          </cell>
          <cell r="B256">
            <v>1944.9934099999998</v>
          </cell>
          <cell r="C256">
            <v>1624.5332300000002</v>
          </cell>
          <cell r="D256">
            <v>1258.0303699999995</v>
          </cell>
          <cell r="E256">
            <v>1737.5349800000004</v>
          </cell>
          <cell r="F256">
            <v>2267.1866299999992</v>
          </cell>
          <cell r="G256">
            <v>1314.3596200000011</v>
          </cell>
          <cell r="H256">
            <v>1175.1126999999997</v>
          </cell>
          <cell r="I256">
            <v>1173.3642099999997</v>
          </cell>
          <cell r="J256">
            <v>2635.8624100000015</v>
          </cell>
          <cell r="K256">
            <v>2359.7598300000009</v>
          </cell>
          <cell r="L256">
            <v>1911.1256899999971</v>
          </cell>
          <cell r="M256">
            <v>1778.4217099999987</v>
          </cell>
        </row>
        <row r="257">
          <cell r="A257" t="str">
            <v>Telern31138110</v>
          </cell>
          <cell r="B257">
            <v>1745.0391399999999</v>
          </cell>
          <cell r="C257">
            <v>1445.3532300000002</v>
          </cell>
          <cell r="D257">
            <v>1414.4684599999996</v>
          </cell>
          <cell r="E257">
            <v>1544.2442200000005</v>
          </cell>
          <cell r="F257">
            <v>1967.9945799999996</v>
          </cell>
          <cell r="G257">
            <v>1275.4249099999988</v>
          </cell>
          <cell r="H257">
            <v>1058.3403100000014</v>
          </cell>
          <cell r="I257">
            <v>1165.1354300000003</v>
          </cell>
          <cell r="J257">
            <v>1978.6375499999995</v>
          </cell>
          <cell r="K257">
            <v>2264.0229199999994</v>
          </cell>
          <cell r="L257">
            <v>1771.634610000001</v>
          </cell>
          <cell r="M257">
            <v>1719.6634799999993</v>
          </cell>
        </row>
        <row r="258">
          <cell r="A258" t="str">
            <v>Telern31138113</v>
          </cell>
          <cell r="B258">
            <v>1745.0391399999999</v>
          </cell>
          <cell r="C258">
            <v>1445.3532300000002</v>
          </cell>
          <cell r="D258">
            <v>1414.4684599999996</v>
          </cell>
          <cell r="E258">
            <v>1544.2442200000005</v>
          </cell>
          <cell r="F258">
            <v>1967.9945799999996</v>
          </cell>
          <cell r="G258">
            <v>1275.4249099999988</v>
          </cell>
          <cell r="H258">
            <v>1058.3403100000014</v>
          </cell>
          <cell r="I258">
            <v>1165.1354300000003</v>
          </cell>
          <cell r="J258">
            <v>1978.6375499999995</v>
          </cell>
          <cell r="K258">
            <v>2264.0229199999994</v>
          </cell>
          <cell r="L258">
            <v>1771.634610000001</v>
          </cell>
          <cell r="M258">
            <v>1719.6634799999993</v>
          </cell>
        </row>
        <row r="259">
          <cell r="A259" t="str">
            <v>Telern31138120</v>
          </cell>
          <cell r="B259">
            <v>3.0307900000000001</v>
          </cell>
          <cell r="C259">
            <v>2.1328199999999993</v>
          </cell>
          <cell r="D259">
            <v>5.6638799999999998</v>
          </cell>
          <cell r="E259">
            <v>2.5080400000000012</v>
          </cell>
          <cell r="F259">
            <v>2.5080399999999994</v>
          </cell>
          <cell r="G259">
            <v>1.214500000000001</v>
          </cell>
          <cell r="H259">
            <v>2.0285699999999984</v>
          </cell>
          <cell r="I259">
            <v>0.39646000000000114</v>
          </cell>
          <cell r="J259">
            <v>15.845310000000005</v>
          </cell>
          <cell r="K259">
            <v>4.1834299999999942</v>
          </cell>
          <cell r="L259">
            <v>67.246039999999994</v>
          </cell>
          <cell r="M259">
            <v>-1.9525900000000007</v>
          </cell>
        </row>
        <row r="260">
          <cell r="A260" t="str">
            <v>Telern31138122</v>
          </cell>
          <cell r="B260">
            <v>0.76815</v>
          </cell>
          <cell r="C260">
            <v>0.53081999999999996</v>
          </cell>
          <cell r="D260">
            <v>1.3495800000000002</v>
          </cell>
          <cell r="E260">
            <v>0.71376999999999979</v>
          </cell>
          <cell r="F260">
            <v>-3.36232</v>
          </cell>
          <cell r="G260">
            <v>3.36232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A261" t="str">
            <v>Telern31138123</v>
          </cell>
          <cell r="B261">
            <v>2.2626399999999998</v>
          </cell>
          <cell r="C261">
            <v>1.6020000000000003</v>
          </cell>
          <cell r="D261">
            <v>4.3142999999999994</v>
          </cell>
          <cell r="E261">
            <v>1.7942700000000009</v>
          </cell>
          <cell r="F261">
            <v>5.8703599999999998</v>
          </cell>
          <cell r="G261">
            <v>-2.1478199999999994</v>
          </cell>
          <cell r="H261">
            <v>2.0285700000000002</v>
          </cell>
          <cell r="I261">
            <v>0.39645999999999937</v>
          </cell>
          <cell r="J261">
            <v>15.845310000000001</v>
          </cell>
          <cell r="K261">
            <v>4.1834299999999942</v>
          </cell>
          <cell r="L261">
            <v>67.246040000000008</v>
          </cell>
          <cell r="M261">
            <v>-1.9525900000000007</v>
          </cell>
        </row>
        <row r="262">
          <cell r="A262" t="str">
            <v>Telern31138130</v>
          </cell>
          <cell r="B262">
            <v>196.92348000000001</v>
          </cell>
          <cell r="C262">
            <v>177.04717999999994</v>
          </cell>
          <cell r="D262">
            <v>-162.10196999999994</v>
          </cell>
          <cell r="E262">
            <v>190.78271999999998</v>
          </cell>
          <cell r="F262">
            <v>296.68401</v>
          </cell>
          <cell r="G262">
            <v>37.720209999999952</v>
          </cell>
          <cell r="H262">
            <v>114.74382000000003</v>
          </cell>
          <cell r="I262">
            <v>7.8323200000000952</v>
          </cell>
          <cell r="J262">
            <v>641.37954999999999</v>
          </cell>
          <cell r="K262">
            <v>91.553480000000036</v>
          </cell>
          <cell r="L262">
            <v>72.245040000000017</v>
          </cell>
          <cell r="M262">
            <v>60.710819999999785</v>
          </cell>
        </row>
        <row r="263">
          <cell r="A263" t="str">
            <v>Telern31138133</v>
          </cell>
          <cell r="B263">
            <v>196.92348000000001</v>
          </cell>
          <cell r="C263">
            <v>177.04717999999994</v>
          </cell>
          <cell r="D263">
            <v>-162.10196999999994</v>
          </cell>
          <cell r="E263">
            <v>190.78271999999998</v>
          </cell>
          <cell r="F263">
            <v>296.68401</v>
          </cell>
          <cell r="G263">
            <v>37.720209999999952</v>
          </cell>
          <cell r="H263">
            <v>114.74382000000003</v>
          </cell>
          <cell r="I263">
            <v>7.8323200000000952</v>
          </cell>
          <cell r="J263">
            <v>641.37954999999999</v>
          </cell>
          <cell r="K263">
            <v>91.553480000000036</v>
          </cell>
          <cell r="L263">
            <v>72.245040000000017</v>
          </cell>
          <cell r="M263">
            <v>60.710819999999785</v>
          </cell>
        </row>
        <row r="264">
          <cell r="A264" t="str">
            <v>Telern31138300</v>
          </cell>
          <cell r="B264">
            <v>115.91808999999999</v>
          </cell>
          <cell r="C264">
            <v>115.91808999999999</v>
          </cell>
          <cell r="D264">
            <v>120.50088000000002</v>
          </cell>
          <cell r="E264">
            <v>129.82170000000002</v>
          </cell>
          <cell r="F264">
            <v>129.82169999999996</v>
          </cell>
          <cell r="G264">
            <v>48.578590000000077</v>
          </cell>
          <cell r="H264">
            <v>295.95171999999991</v>
          </cell>
          <cell r="I264">
            <v>-256.74869000000001</v>
          </cell>
          <cell r="J264">
            <v>1525.9324699999997</v>
          </cell>
          <cell r="K264">
            <v>-36.351349999999456</v>
          </cell>
          <cell r="L264">
            <v>35.848419999999805</v>
          </cell>
          <cell r="M264">
            <v>36.174939999999879</v>
          </cell>
        </row>
        <row r="265">
          <cell r="A265" t="str">
            <v>Telern31138310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343.26595000000003</v>
          </cell>
          <cell r="L265">
            <v>-34.720799999999997</v>
          </cell>
          <cell r="M265">
            <v>1.4810899999999378</v>
          </cell>
        </row>
        <row r="266">
          <cell r="A266" t="str">
            <v>Telern31138313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343.26595000000003</v>
          </cell>
          <cell r="L266">
            <v>-34.720799999999997</v>
          </cell>
          <cell r="M266">
            <v>1.4810899999999378</v>
          </cell>
        </row>
        <row r="267">
          <cell r="A267" t="str">
            <v>Telern31138320</v>
          </cell>
          <cell r="B267">
            <v>57.419739999999997</v>
          </cell>
          <cell r="C267">
            <v>57.419739999999997</v>
          </cell>
          <cell r="D267">
            <v>69.123720000000006</v>
          </cell>
          <cell r="E267">
            <v>72.795879999999983</v>
          </cell>
          <cell r="F267">
            <v>72.795880000000011</v>
          </cell>
          <cell r="G267">
            <v>12.026579999999967</v>
          </cell>
          <cell r="H267">
            <v>278.96152000000012</v>
          </cell>
          <cell r="I267">
            <v>-261.75418000000008</v>
          </cell>
          <cell r="J267">
            <v>1167.4425199999998</v>
          </cell>
          <cell r="K267">
            <v>-165.93767000000003</v>
          </cell>
          <cell r="L267">
            <v>49.559770000000071</v>
          </cell>
          <cell r="M267">
            <v>21.349120000000084</v>
          </cell>
        </row>
        <row r="268">
          <cell r="A268" t="str">
            <v>Telern31138323</v>
          </cell>
          <cell r="B268">
            <v>57.419739999999997</v>
          </cell>
          <cell r="C268">
            <v>57.419739999999997</v>
          </cell>
          <cell r="D268">
            <v>69.123720000000006</v>
          </cell>
          <cell r="E268">
            <v>72.795879999999983</v>
          </cell>
          <cell r="F268">
            <v>72.795880000000011</v>
          </cell>
          <cell r="G268">
            <v>12.026579999999967</v>
          </cell>
          <cell r="H268">
            <v>278.96152000000012</v>
          </cell>
          <cell r="I268">
            <v>-261.75418000000008</v>
          </cell>
          <cell r="J268">
            <v>1167.4425199999998</v>
          </cell>
          <cell r="K268">
            <v>-165.93767000000003</v>
          </cell>
          <cell r="L268">
            <v>49.559770000000071</v>
          </cell>
          <cell r="M268">
            <v>21.349120000000084</v>
          </cell>
        </row>
        <row r="269">
          <cell r="A269" t="str">
            <v>Telern31138330</v>
          </cell>
          <cell r="B269">
            <v>58.498350000000002</v>
          </cell>
          <cell r="C269">
            <v>58.498350000000002</v>
          </cell>
          <cell r="D269">
            <v>51.377159999999975</v>
          </cell>
          <cell r="E269">
            <v>57.02582000000001</v>
          </cell>
          <cell r="F269">
            <v>57.02582000000001</v>
          </cell>
          <cell r="G269">
            <v>36.552009999999996</v>
          </cell>
          <cell r="H269">
            <v>16.990200000000016</v>
          </cell>
          <cell r="I269">
            <v>5.0054900000000089</v>
          </cell>
          <cell r="J269">
            <v>24.254959999999983</v>
          </cell>
          <cell r="K269">
            <v>11.605959999999982</v>
          </cell>
          <cell r="L269">
            <v>15.528360000000021</v>
          </cell>
          <cell r="M269">
            <v>13.326729999999998</v>
          </cell>
        </row>
        <row r="270">
          <cell r="A270" t="str">
            <v>Telern31138333</v>
          </cell>
          <cell r="B270">
            <v>58.498350000000002</v>
          </cell>
          <cell r="C270">
            <v>58.498350000000002</v>
          </cell>
          <cell r="D270">
            <v>51.377159999999975</v>
          </cell>
          <cell r="E270">
            <v>57.02582000000001</v>
          </cell>
          <cell r="F270">
            <v>57.02582000000001</v>
          </cell>
          <cell r="G270">
            <v>36.552009999999996</v>
          </cell>
          <cell r="H270">
            <v>16.990200000000016</v>
          </cell>
          <cell r="I270">
            <v>5.0054900000000089</v>
          </cell>
          <cell r="J270">
            <v>24.254959999999983</v>
          </cell>
          <cell r="K270">
            <v>11.605959999999982</v>
          </cell>
          <cell r="L270">
            <v>15.528360000000021</v>
          </cell>
          <cell r="M270">
            <v>13.326729999999998</v>
          </cell>
        </row>
        <row r="271">
          <cell r="A271" t="str">
            <v>Telern31138340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334.23498999999998</v>
          </cell>
          <cell r="K271">
            <v>-225.28558999999998</v>
          </cell>
          <cell r="L271">
            <v>5.4810900000000089</v>
          </cell>
          <cell r="M271">
            <v>1.8000000000000682E-2</v>
          </cell>
        </row>
        <row r="272">
          <cell r="A272" t="str">
            <v>Telern31138343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334.23498999999998</v>
          </cell>
          <cell r="K272">
            <v>-225.28558999999998</v>
          </cell>
          <cell r="L272">
            <v>5.4810900000000089</v>
          </cell>
          <cell r="M272">
            <v>1.8000000000000682E-2</v>
          </cell>
        </row>
        <row r="273">
          <cell r="A273" t="str">
            <v>Telern41111320</v>
          </cell>
          <cell r="B273">
            <v>1255.6735800000001</v>
          </cell>
          <cell r="C273">
            <v>1327.7635499999997</v>
          </cell>
          <cell r="D273">
            <v>-456.41273999999976</v>
          </cell>
          <cell r="E273">
            <v>3319.6452700000004</v>
          </cell>
          <cell r="F273">
            <v>946.46413999999913</v>
          </cell>
          <cell r="G273">
            <v>2046.5922399999999</v>
          </cell>
          <cell r="H273">
            <v>1216.5891200000005</v>
          </cell>
          <cell r="I273">
            <v>1596.6571500000009</v>
          </cell>
          <cell r="J273">
            <v>1755.9132499999996</v>
          </cell>
          <cell r="K273">
            <v>1625.6929899999996</v>
          </cell>
          <cell r="L273">
            <v>1195.3026700000009</v>
          </cell>
          <cell r="M273">
            <v>711.08201000000008</v>
          </cell>
        </row>
        <row r="274">
          <cell r="A274" t="str">
            <v>Telern41111324</v>
          </cell>
          <cell r="B274">
            <v>0</v>
          </cell>
          <cell r="C274">
            <v>0</v>
          </cell>
          <cell r="D274">
            <v>0</v>
          </cell>
          <cell r="E274">
            <v>-6.5519999999999995E-2</v>
          </cell>
          <cell r="F274">
            <v>0</v>
          </cell>
          <cell r="G274">
            <v>35.15887</v>
          </cell>
          <cell r="H274">
            <v>36.900179999999992</v>
          </cell>
          <cell r="I274">
            <v>26.952780000000004</v>
          </cell>
          <cell r="J274">
            <v>35.701670000000021</v>
          </cell>
          <cell r="K274">
            <v>45.695189999999997</v>
          </cell>
          <cell r="L274">
            <v>39.218229999999977</v>
          </cell>
          <cell r="M274">
            <v>32.950110000000024</v>
          </cell>
        </row>
        <row r="275">
          <cell r="A275" t="str">
            <v>Telern41111330</v>
          </cell>
          <cell r="B275">
            <v>266.71366999999998</v>
          </cell>
          <cell r="C275">
            <v>120.29953</v>
          </cell>
          <cell r="D275">
            <v>-34.690769999999986</v>
          </cell>
          <cell r="E275">
            <v>742.48414000000002</v>
          </cell>
          <cell r="F275">
            <v>-420.1414299999999</v>
          </cell>
          <cell r="G275">
            <v>-674.66514000000006</v>
          </cell>
          <cell r="H275">
            <v>633.37168999999994</v>
          </cell>
          <cell r="I275">
            <v>1162.98551</v>
          </cell>
          <cell r="J275">
            <v>1131.99739</v>
          </cell>
          <cell r="K275">
            <v>640.60995999999977</v>
          </cell>
          <cell r="L275">
            <v>640.2845099999995</v>
          </cell>
          <cell r="M275">
            <v>286.21120000000064</v>
          </cell>
        </row>
        <row r="276">
          <cell r="A276" t="str">
            <v>Telern41111334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6.2131800000000004</v>
          </cell>
          <cell r="J276">
            <v>10.00414</v>
          </cell>
          <cell r="K276">
            <v>13.000129999999999</v>
          </cell>
          <cell r="L276">
            <v>9.0186899999999994</v>
          </cell>
          <cell r="M276">
            <v>8.4767900000000012</v>
          </cell>
        </row>
        <row r="277">
          <cell r="A277" t="str">
            <v>Telest31138100</v>
          </cell>
          <cell r="B277">
            <v>2595.5188700000003</v>
          </cell>
          <cell r="C277">
            <v>1882.6114599999996</v>
          </cell>
          <cell r="D277">
            <v>1589.1635700000006</v>
          </cell>
          <cell r="E277">
            <v>1863.0732599999992</v>
          </cell>
          <cell r="F277">
            <v>2834.9580900000001</v>
          </cell>
          <cell r="G277">
            <v>2826.9703800000007</v>
          </cell>
          <cell r="H277">
            <v>2357.9120000000003</v>
          </cell>
          <cell r="I277">
            <v>3126.1085499999972</v>
          </cell>
          <cell r="J277">
            <v>2220.8961799999997</v>
          </cell>
          <cell r="K277">
            <v>2098.6335800000052</v>
          </cell>
          <cell r="L277">
            <v>3353.9172699999981</v>
          </cell>
          <cell r="M277">
            <v>3333.4944600000017</v>
          </cell>
        </row>
        <row r="278">
          <cell r="A278" t="str">
            <v>Telest31138110</v>
          </cell>
          <cell r="B278">
            <v>2472.64039</v>
          </cell>
          <cell r="C278">
            <v>1882.6114599999996</v>
          </cell>
          <cell r="D278">
            <v>1589.1635700000006</v>
          </cell>
          <cell r="E278">
            <v>1863.0732599999992</v>
          </cell>
          <cell r="F278">
            <v>2834.9580899999992</v>
          </cell>
          <cell r="G278">
            <v>2826.9703800000025</v>
          </cell>
          <cell r="H278">
            <v>2335.9119999999984</v>
          </cell>
          <cell r="I278">
            <v>3059.9706100000021</v>
          </cell>
          <cell r="J278">
            <v>2190.6293100000003</v>
          </cell>
          <cell r="K278">
            <v>2069.57114</v>
          </cell>
          <cell r="L278">
            <v>3331.2136699999974</v>
          </cell>
          <cell r="M278">
            <v>3284.4880699999994</v>
          </cell>
        </row>
        <row r="279">
          <cell r="A279" t="str">
            <v>Telest31138112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25.254729999999999</v>
          </cell>
          <cell r="J279">
            <v>4.6230000000001326E-2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Telest31138113</v>
          </cell>
          <cell r="B280">
            <v>2472.64039</v>
          </cell>
          <cell r="C280">
            <v>1882.6114599999996</v>
          </cell>
          <cell r="D280">
            <v>1589.1635700000006</v>
          </cell>
          <cell r="E280">
            <v>1863.0732599999992</v>
          </cell>
          <cell r="F280">
            <v>2834.9580899999992</v>
          </cell>
          <cell r="G280">
            <v>2826.9703800000025</v>
          </cell>
          <cell r="H280">
            <v>2335.9119999999984</v>
          </cell>
          <cell r="I280">
            <v>3034.7158800000016</v>
          </cell>
          <cell r="J280">
            <v>2190.5830799999967</v>
          </cell>
          <cell r="K280">
            <v>2069.5711400000037</v>
          </cell>
          <cell r="L280">
            <v>3331.213670000001</v>
          </cell>
          <cell r="M280">
            <v>3284.4880699999958</v>
          </cell>
        </row>
        <row r="281">
          <cell r="A281" t="str">
            <v>Telest31138120</v>
          </cell>
          <cell r="B281">
            <v>122.87848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1.6758600000000001</v>
          </cell>
          <cell r="J281">
            <v>0</v>
          </cell>
          <cell r="K281">
            <v>29.062440000000009</v>
          </cell>
          <cell r="L281">
            <v>22.703599999999994</v>
          </cell>
          <cell r="M281">
            <v>5.766840000000002</v>
          </cell>
        </row>
        <row r="282">
          <cell r="A282" t="str">
            <v>Telest31138122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1.6758599999999999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A283" t="str">
            <v>Telest31138123</v>
          </cell>
          <cell r="B283">
            <v>122.87848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29.062440000000009</v>
          </cell>
          <cell r="L283">
            <v>22.703599999999994</v>
          </cell>
          <cell r="M283">
            <v>5.7668399999999735</v>
          </cell>
        </row>
        <row r="284">
          <cell r="A284" t="str">
            <v>Telest31138130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22</v>
          </cell>
          <cell r="I284">
            <v>64.46208</v>
          </cell>
          <cell r="J284">
            <v>30.266869999999997</v>
          </cell>
          <cell r="K284">
            <v>0</v>
          </cell>
          <cell r="L284">
            <v>0</v>
          </cell>
          <cell r="M284">
            <v>43.239550000000008</v>
          </cell>
        </row>
        <row r="285">
          <cell r="A285" t="str">
            <v>Telest31138133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22</v>
          </cell>
          <cell r="I285">
            <v>64.46208</v>
          </cell>
          <cell r="J285">
            <v>30.266869999999997</v>
          </cell>
          <cell r="K285">
            <v>0</v>
          </cell>
          <cell r="L285">
            <v>0</v>
          </cell>
          <cell r="M285">
            <v>43.239550000000008</v>
          </cell>
        </row>
        <row r="286">
          <cell r="A286" t="str">
            <v>Telest31138300</v>
          </cell>
          <cell r="B286">
            <v>87.159309999999991</v>
          </cell>
          <cell r="C286">
            <v>38.096380000000011</v>
          </cell>
          <cell r="D286">
            <v>380.96380999999997</v>
          </cell>
          <cell r="E286">
            <v>-306.65517</v>
          </cell>
          <cell r="F286">
            <v>23.679620000000028</v>
          </cell>
          <cell r="G286">
            <v>34.714649999999978</v>
          </cell>
          <cell r="H286">
            <v>101.12799000000001</v>
          </cell>
          <cell r="I286">
            <v>3.6490799999999695</v>
          </cell>
          <cell r="J286">
            <v>823.58660000000009</v>
          </cell>
          <cell r="K286">
            <v>277.69339999999988</v>
          </cell>
          <cell r="L286">
            <v>258.70836000000008</v>
          </cell>
          <cell r="M286">
            <v>54.637879999999768</v>
          </cell>
        </row>
        <row r="287">
          <cell r="A287" t="str">
            <v>Telest31138310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211.90051</v>
          </cell>
          <cell r="K287">
            <v>70.226990000000001</v>
          </cell>
          <cell r="L287">
            <v>63.489780000000053</v>
          </cell>
          <cell r="M287">
            <v>-62.941620000000057</v>
          </cell>
        </row>
        <row r="288">
          <cell r="A288" t="str">
            <v>Telest31138312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132.98286999999999</v>
          </cell>
          <cell r="M288">
            <v>-132.98286999999999</v>
          </cell>
        </row>
        <row r="289">
          <cell r="A289" t="str">
            <v>Telest31138313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211.90051</v>
          </cell>
          <cell r="K289">
            <v>70.226990000000001</v>
          </cell>
          <cell r="L289">
            <v>-69.493089999999995</v>
          </cell>
          <cell r="M289">
            <v>70.041250000000005</v>
          </cell>
        </row>
        <row r="290">
          <cell r="A290" t="str">
            <v>Telest31138320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520.75382000000002</v>
          </cell>
          <cell r="K290">
            <v>163.73379</v>
          </cell>
          <cell r="L290">
            <v>152.44011999999998</v>
          </cell>
          <cell r="M290">
            <v>45.434469999999919</v>
          </cell>
        </row>
        <row r="291">
          <cell r="A291" t="str">
            <v>Telest31138322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53.475819999999999</v>
          </cell>
          <cell r="L291">
            <v>52.07302</v>
          </cell>
          <cell r="M291">
            <v>-52.07302</v>
          </cell>
        </row>
        <row r="292">
          <cell r="A292" t="str">
            <v>Telest31138323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520.75382000000002</v>
          </cell>
          <cell r="K292">
            <v>110.25797</v>
          </cell>
          <cell r="L292">
            <v>100.36710000000005</v>
          </cell>
          <cell r="M292">
            <v>97.507489999999962</v>
          </cell>
        </row>
        <row r="293">
          <cell r="A293" t="str">
            <v>Telest31138330</v>
          </cell>
          <cell r="B293">
            <v>87.159309999999991</v>
          </cell>
          <cell r="C293">
            <v>38.096380000000011</v>
          </cell>
          <cell r="D293">
            <v>380.96380999999997</v>
          </cell>
          <cell r="E293">
            <v>-306.65517</v>
          </cell>
          <cell r="F293">
            <v>23.679620000000028</v>
          </cell>
          <cell r="G293">
            <v>34.714649999999978</v>
          </cell>
          <cell r="H293">
            <v>101.12799000000001</v>
          </cell>
          <cell r="I293">
            <v>3.6490799999999695</v>
          </cell>
          <cell r="J293">
            <v>16.769760000000019</v>
          </cell>
          <cell r="K293">
            <v>20.010400000000004</v>
          </cell>
          <cell r="L293">
            <v>20.820920000000001</v>
          </cell>
          <cell r="M293">
            <v>93.928799999999967</v>
          </cell>
        </row>
        <row r="294">
          <cell r="A294" t="str">
            <v>Telest31138333</v>
          </cell>
          <cell r="B294">
            <v>87.159309999999991</v>
          </cell>
          <cell r="C294">
            <v>38.096380000000011</v>
          </cell>
          <cell r="D294">
            <v>380.96380999999997</v>
          </cell>
          <cell r="E294">
            <v>-306.65517</v>
          </cell>
          <cell r="F294">
            <v>23.679620000000028</v>
          </cell>
          <cell r="G294">
            <v>34.714649999999978</v>
          </cell>
          <cell r="H294">
            <v>101.12799000000001</v>
          </cell>
          <cell r="I294">
            <v>3.6490799999999695</v>
          </cell>
          <cell r="J294">
            <v>16.769760000000019</v>
          </cell>
          <cell r="K294">
            <v>20.010400000000004</v>
          </cell>
          <cell r="L294">
            <v>20.820920000000001</v>
          </cell>
          <cell r="M294">
            <v>93.928799999999967</v>
          </cell>
        </row>
        <row r="295">
          <cell r="A295" t="str">
            <v>Telest31138340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74.162509999999997</v>
          </cell>
          <cell r="K295">
            <v>23.722219999999993</v>
          </cell>
          <cell r="L295">
            <v>21.957540000000009</v>
          </cell>
          <cell r="M295">
            <v>-21.783770000000004</v>
          </cell>
        </row>
        <row r="296">
          <cell r="A296" t="str">
            <v>Telest31138342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23.5928</v>
          </cell>
          <cell r="L296">
            <v>21.854299999999999</v>
          </cell>
          <cell r="M296">
            <v>-21.854299999999999</v>
          </cell>
        </row>
        <row r="297">
          <cell r="A297" t="str">
            <v>Telest31138343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74.162509999999997</v>
          </cell>
          <cell r="K297">
            <v>0.12941999999999609</v>
          </cell>
          <cell r="L297">
            <v>0.10323999999999955</v>
          </cell>
          <cell r="M297">
            <v>7.0530000000005089E-2</v>
          </cell>
        </row>
        <row r="298">
          <cell r="A298" t="str">
            <v>Telest41111320</v>
          </cell>
          <cell r="B298">
            <v>3230.94245</v>
          </cell>
          <cell r="C298">
            <v>3230.7639199999999</v>
          </cell>
          <cell r="D298">
            <v>3679.8150699999987</v>
          </cell>
          <cell r="E298">
            <v>3243.3098000000009</v>
          </cell>
          <cell r="F298">
            <v>3669.6029300000009</v>
          </cell>
          <cell r="G298">
            <v>3627.1103600000024</v>
          </cell>
          <cell r="H298">
            <v>3879.1442999999963</v>
          </cell>
          <cell r="I298">
            <v>1874.0255900000011</v>
          </cell>
          <cell r="J298">
            <v>4108.0360699999983</v>
          </cell>
          <cell r="K298">
            <v>4121.2996300000013</v>
          </cell>
          <cell r="L298">
            <v>3385.9826900000044</v>
          </cell>
          <cell r="M298">
            <v>1427.4191499999943</v>
          </cell>
        </row>
        <row r="299">
          <cell r="A299" t="str">
            <v>Telest41111324</v>
          </cell>
          <cell r="B299">
            <v>20.647269999999999</v>
          </cell>
          <cell r="C299">
            <v>20.038850000000004</v>
          </cell>
          <cell r="D299">
            <v>18.735489999999999</v>
          </cell>
          <cell r="E299">
            <v>17.741489999999999</v>
          </cell>
          <cell r="F299">
            <v>25.241049999999987</v>
          </cell>
          <cell r="G299">
            <v>31.760920000000027</v>
          </cell>
          <cell r="H299">
            <v>12.955809999999985</v>
          </cell>
          <cell r="I299">
            <v>5.4403100000000109</v>
          </cell>
          <cell r="J299">
            <v>12.179630000000003</v>
          </cell>
          <cell r="K299">
            <v>38.251639999999981</v>
          </cell>
          <cell r="L299">
            <v>246.18736000000001</v>
          </cell>
          <cell r="M299">
            <v>124.63536999999991</v>
          </cell>
        </row>
        <row r="300">
          <cell r="A300" t="str">
            <v>Telest41111325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0.28267999999999999</v>
          </cell>
          <cell r="I300">
            <v>0.15583000000000002</v>
          </cell>
          <cell r="J300">
            <v>0.38602999999999993</v>
          </cell>
          <cell r="K300">
            <v>9.9740000000000051E-2</v>
          </cell>
          <cell r="L300">
            <v>0.26836000000000015</v>
          </cell>
          <cell r="M300">
            <v>0.25979999999999981</v>
          </cell>
        </row>
        <row r="301">
          <cell r="A301" t="str">
            <v>Telest41111330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288.64971999999995</v>
          </cell>
          <cell r="I301">
            <v>781.48465000000033</v>
          </cell>
          <cell r="J301">
            <v>434.49900999999977</v>
          </cell>
          <cell r="K301">
            <v>1245.39627</v>
          </cell>
          <cell r="L301">
            <v>1251.69265</v>
          </cell>
          <cell r="M301">
            <v>616.45112000000017</v>
          </cell>
        </row>
        <row r="302">
          <cell r="A302" t="str">
            <v>Telest41111334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5.2451000000000008</v>
          </cell>
          <cell r="J302">
            <v>39.65025</v>
          </cell>
          <cell r="K302">
            <v>18.713340000000002</v>
          </cell>
          <cell r="L302">
            <v>9.3241499999999959</v>
          </cell>
          <cell r="M302">
            <v>12.093379999999996</v>
          </cell>
        </row>
        <row r="303">
          <cell r="A303" t="str">
            <v>Telma31138100</v>
          </cell>
          <cell r="B303">
            <v>742.98510999999996</v>
          </cell>
          <cell r="C303">
            <v>682.79502999999988</v>
          </cell>
          <cell r="D303">
            <v>667.74391000000014</v>
          </cell>
          <cell r="E303">
            <v>706.34045999999989</v>
          </cell>
          <cell r="F303">
            <v>744.9039800000005</v>
          </cell>
          <cell r="G303">
            <v>1754.58151</v>
          </cell>
          <cell r="H303">
            <v>1055.9940399999996</v>
          </cell>
          <cell r="I303">
            <v>1484.9085999999998</v>
          </cell>
          <cell r="J303">
            <v>665.01119000000017</v>
          </cell>
          <cell r="K303">
            <v>1468.9560199999996</v>
          </cell>
          <cell r="L303">
            <v>1594.1407900000013</v>
          </cell>
          <cell r="M303">
            <v>598.04042999999911</v>
          </cell>
        </row>
        <row r="304">
          <cell r="A304" t="str">
            <v>Telma31138110</v>
          </cell>
          <cell r="B304">
            <v>659.59371999999996</v>
          </cell>
          <cell r="C304">
            <v>612.63563000000011</v>
          </cell>
          <cell r="D304">
            <v>586.10742000000005</v>
          </cell>
          <cell r="E304">
            <v>626.90460000000007</v>
          </cell>
          <cell r="F304">
            <v>665.46812</v>
          </cell>
          <cell r="G304">
            <v>1643.7892299999994</v>
          </cell>
          <cell r="H304">
            <v>956.5874300000005</v>
          </cell>
          <cell r="I304">
            <v>1385.5019899999998</v>
          </cell>
          <cell r="J304">
            <v>438.66239000000041</v>
          </cell>
          <cell r="K304">
            <v>1467.1725300000007</v>
          </cell>
          <cell r="L304">
            <v>1383.7720099999988</v>
          </cell>
          <cell r="M304">
            <v>509.22865000000093</v>
          </cell>
        </row>
        <row r="305">
          <cell r="A305" t="str">
            <v>Telma31138113</v>
          </cell>
          <cell r="B305">
            <v>659.59371999999996</v>
          </cell>
          <cell r="C305">
            <v>612.63563000000011</v>
          </cell>
          <cell r="D305">
            <v>586.10742000000005</v>
          </cell>
          <cell r="E305">
            <v>626.90460000000007</v>
          </cell>
          <cell r="F305">
            <v>665.46812</v>
          </cell>
          <cell r="G305">
            <v>1643.7892299999994</v>
          </cell>
          <cell r="H305">
            <v>956.5874300000005</v>
          </cell>
          <cell r="I305">
            <v>1385.5019899999998</v>
          </cell>
          <cell r="J305">
            <v>438.66239000000041</v>
          </cell>
          <cell r="K305">
            <v>1467.1725300000007</v>
          </cell>
          <cell r="L305">
            <v>1383.7720099999988</v>
          </cell>
          <cell r="M305">
            <v>509.22865000000093</v>
          </cell>
        </row>
        <row r="306">
          <cell r="A306" t="str">
            <v>Telma31138120</v>
          </cell>
          <cell r="B306">
            <v>83.391390000000001</v>
          </cell>
          <cell r="C306">
            <v>70.159400000000005</v>
          </cell>
          <cell r="D306">
            <v>81.636489999999981</v>
          </cell>
          <cell r="E306">
            <v>79.435860000000048</v>
          </cell>
          <cell r="F306">
            <v>79.435859999999991</v>
          </cell>
          <cell r="G306">
            <v>110.79228000000001</v>
          </cell>
          <cell r="H306">
            <v>2.9363599999999792</v>
          </cell>
          <cell r="I306">
            <v>2.9363599999999792</v>
          </cell>
          <cell r="J306">
            <v>13.168430000000001</v>
          </cell>
          <cell r="K306">
            <v>10.597070000000031</v>
          </cell>
          <cell r="L306">
            <v>96.415219999999977</v>
          </cell>
          <cell r="M306">
            <v>-5.538569999999936</v>
          </cell>
        </row>
        <row r="307">
          <cell r="A307" t="str">
            <v>Telma31138122</v>
          </cell>
          <cell r="B307">
            <v>0</v>
          </cell>
          <cell r="C307">
            <v>0</v>
          </cell>
          <cell r="D307">
            <v>0</v>
          </cell>
          <cell r="E307">
            <v>2.5605100000000003</v>
          </cell>
          <cell r="F307">
            <v>-2.5605100000000003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A308" t="str">
            <v>Telma31138123</v>
          </cell>
          <cell r="B308">
            <v>83.391390000000001</v>
          </cell>
          <cell r="C308">
            <v>70.159400000000005</v>
          </cell>
          <cell r="D308">
            <v>81.636489999999981</v>
          </cell>
          <cell r="E308">
            <v>76.875350000000026</v>
          </cell>
          <cell r="F308">
            <v>81.996370000000013</v>
          </cell>
          <cell r="G308">
            <v>110.79228000000001</v>
          </cell>
          <cell r="H308">
            <v>2.9363599999999792</v>
          </cell>
          <cell r="I308">
            <v>2.9363599999999792</v>
          </cell>
          <cell r="J308">
            <v>13.168430000000001</v>
          </cell>
          <cell r="K308">
            <v>10.597070000000031</v>
          </cell>
          <cell r="L308">
            <v>96.415219999999977</v>
          </cell>
          <cell r="M308">
            <v>-5.538569999999936</v>
          </cell>
        </row>
        <row r="309">
          <cell r="A309" t="str">
            <v>Telma31138130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96.470249999999993</v>
          </cell>
          <cell r="I309">
            <v>96.470249999999993</v>
          </cell>
          <cell r="J309">
            <v>213.18036999999998</v>
          </cell>
          <cell r="K309">
            <v>-8.8135800000000017</v>
          </cell>
          <cell r="L309">
            <v>113.95356000000004</v>
          </cell>
          <cell r="M309">
            <v>94.350349999999935</v>
          </cell>
        </row>
        <row r="310">
          <cell r="A310" t="str">
            <v>Telma31138133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96.470249999999993</v>
          </cell>
          <cell r="I310">
            <v>96.470249999999993</v>
          </cell>
          <cell r="J310">
            <v>213.18036999999998</v>
          </cell>
          <cell r="K310">
            <v>-8.8135800000000017</v>
          </cell>
          <cell r="L310">
            <v>113.95356000000004</v>
          </cell>
          <cell r="M310">
            <v>94.350349999999935</v>
          </cell>
        </row>
        <row r="311">
          <cell r="A311" t="str">
            <v>Telma31138300</v>
          </cell>
          <cell r="B311">
            <v>464.47424999999998</v>
          </cell>
          <cell r="C311">
            <v>323.03231000000005</v>
          </cell>
          <cell r="D311">
            <v>321.27831000000015</v>
          </cell>
          <cell r="E311">
            <v>281.79468999999995</v>
          </cell>
          <cell r="F311">
            <v>281.7947099999999</v>
          </cell>
          <cell r="G311">
            <v>363.47333000000003</v>
          </cell>
          <cell r="H311">
            <v>326.88708999999972</v>
          </cell>
          <cell r="I311">
            <v>326.88709000000017</v>
          </cell>
          <cell r="J311">
            <v>1023.23947</v>
          </cell>
          <cell r="K311">
            <v>514.30166999999983</v>
          </cell>
          <cell r="L311">
            <v>317.68596999999954</v>
          </cell>
          <cell r="M311">
            <v>425.12619000000086</v>
          </cell>
        </row>
        <row r="312">
          <cell r="A312" t="str">
            <v>Telma31138310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365.77906000000002</v>
          </cell>
          <cell r="K312">
            <v>-357.98376000000002</v>
          </cell>
          <cell r="L312">
            <v>-4.90794</v>
          </cell>
          <cell r="M312">
            <v>1.1756700000000002</v>
          </cell>
        </row>
        <row r="313">
          <cell r="A313" t="str">
            <v>Telma31138313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365.77906000000002</v>
          </cell>
          <cell r="K313">
            <v>-357.98376000000002</v>
          </cell>
          <cell r="L313">
            <v>-4.90794</v>
          </cell>
          <cell r="M313">
            <v>1.1756700000000002</v>
          </cell>
        </row>
        <row r="314">
          <cell r="A314" t="str">
            <v>Telma31138320</v>
          </cell>
          <cell r="B314">
            <v>351.26756</v>
          </cell>
          <cell r="C314">
            <v>224.01499000000001</v>
          </cell>
          <cell r="D314">
            <v>216.69754999999998</v>
          </cell>
          <cell r="E314">
            <v>192.08759999999995</v>
          </cell>
          <cell r="F314">
            <v>272.96528000000001</v>
          </cell>
          <cell r="G314">
            <v>119.93498999999997</v>
          </cell>
          <cell r="H314">
            <v>219.92742999999996</v>
          </cell>
          <cell r="I314">
            <v>219.92743000000019</v>
          </cell>
          <cell r="J314">
            <v>519.98398999999972</v>
          </cell>
          <cell r="K314">
            <v>814.90144000000009</v>
          </cell>
          <cell r="L314">
            <v>298.5319999999997</v>
          </cell>
          <cell r="M314">
            <v>366.7505000000001</v>
          </cell>
        </row>
        <row r="315">
          <cell r="A315" t="str">
            <v>Telma31138323</v>
          </cell>
          <cell r="B315">
            <v>351.26756</v>
          </cell>
          <cell r="C315">
            <v>224.01499000000001</v>
          </cell>
          <cell r="D315">
            <v>216.69754999999998</v>
          </cell>
          <cell r="E315">
            <v>192.08759999999995</v>
          </cell>
          <cell r="F315">
            <v>272.96528000000001</v>
          </cell>
          <cell r="G315">
            <v>119.93498999999997</v>
          </cell>
          <cell r="H315">
            <v>219.92742999999996</v>
          </cell>
          <cell r="I315">
            <v>219.92743000000019</v>
          </cell>
          <cell r="J315">
            <v>519.98398999999972</v>
          </cell>
          <cell r="K315">
            <v>814.90144000000009</v>
          </cell>
          <cell r="L315">
            <v>298.5319999999997</v>
          </cell>
          <cell r="M315">
            <v>366.7505000000001</v>
          </cell>
        </row>
        <row r="316">
          <cell r="A316" t="str">
            <v>Telma31138330</v>
          </cell>
          <cell r="B316">
            <v>113.20669000000001</v>
          </cell>
          <cell r="C316">
            <v>99.017320000000012</v>
          </cell>
          <cell r="D316">
            <v>104.58076</v>
          </cell>
          <cell r="E316">
            <v>89.707089999999994</v>
          </cell>
          <cell r="F316">
            <v>8.8294299999999453</v>
          </cell>
          <cell r="G316">
            <v>243.53834000000006</v>
          </cell>
          <cell r="H316">
            <v>106.95965999999999</v>
          </cell>
          <cell r="I316">
            <v>106.95965999999999</v>
          </cell>
          <cell r="J316">
            <v>9.5661299999999301</v>
          </cell>
          <cell r="K316">
            <v>181.68796000000009</v>
          </cell>
          <cell r="L316">
            <v>27.454940000000079</v>
          </cell>
          <cell r="M316">
            <v>56.827309999999898</v>
          </cell>
        </row>
        <row r="317">
          <cell r="A317" t="str">
            <v>Telma31138333</v>
          </cell>
          <cell r="B317">
            <v>113.20669000000001</v>
          </cell>
          <cell r="C317">
            <v>99.017320000000012</v>
          </cell>
          <cell r="D317">
            <v>104.58076</v>
          </cell>
          <cell r="E317">
            <v>89.707089999999994</v>
          </cell>
          <cell r="F317">
            <v>8.8294299999999453</v>
          </cell>
          <cell r="G317">
            <v>243.53834000000006</v>
          </cell>
          <cell r="H317">
            <v>106.95965999999999</v>
          </cell>
          <cell r="I317">
            <v>106.95965999999999</v>
          </cell>
          <cell r="J317">
            <v>9.5661299999999301</v>
          </cell>
          <cell r="K317">
            <v>181.68796000000009</v>
          </cell>
          <cell r="L317">
            <v>27.454940000000079</v>
          </cell>
          <cell r="M317">
            <v>56.827309999999898</v>
          </cell>
        </row>
        <row r="318">
          <cell r="A318" t="str">
            <v>Telma31138340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127.91028999999999</v>
          </cell>
          <cell r="K318">
            <v>-124.30396999999999</v>
          </cell>
          <cell r="L318">
            <v>-3.3930300000000004</v>
          </cell>
          <cell r="M318">
            <v>0.37270999999999999</v>
          </cell>
        </row>
        <row r="319">
          <cell r="A319" t="str">
            <v>Telma31138343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127.91028999999999</v>
          </cell>
          <cell r="K319">
            <v>-124.30396999999999</v>
          </cell>
          <cell r="L319">
            <v>-3.3930300000000004</v>
          </cell>
          <cell r="M319">
            <v>0.37270999999999999</v>
          </cell>
        </row>
        <row r="320">
          <cell r="A320" t="str">
            <v>Telma41111320</v>
          </cell>
          <cell r="B320">
            <v>2390.5182300000001</v>
          </cell>
          <cell r="C320">
            <v>2585.38859</v>
          </cell>
          <cell r="D320">
            <v>1767.3208800000002</v>
          </cell>
          <cell r="E320">
            <v>-61.881750000000466</v>
          </cell>
          <cell r="F320">
            <v>2812.9455200000002</v>
          </cell>
          <cell r="G320">
            <v>1855.0913</v>
          </cell>
          <cell r="H320">
            <v>1747.6310899999989</v>
          </cell>
          <cell r="I320">
            <v>2387.4454999999998</v>
          </cell>
          <cell r="J320">
            <v>2342.5748199999998</v>
          </cell>
          <cell r="K320">
            <v>2488.2037500000006</v>
          </cell>
          <cell r="L320">
            <v>1587.0712100000019</v>
          </cell>
          <cell r="M320">
            <v>1777.6940300000024</v>
          </cell>
        </row>
        <row r="321">
          <cell r="A321" t="str">
            <v>Telma41111323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6.9871099999999995</v>
          </cell>
          <cell r="H321">
            <v>-6.9871099999999995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A322" t="str">
            <v>Telma41111324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60.186390000000003</v>
          </cell>
          <cell r="I322">
            <v>52.868989999999997</v>
          </cell>
          <cell r="J322">
            <v>10.727000000000004</v>
          </cell>
          <cell r="K322">
            <v>55.225989999999982</v>
          </cell>
          <cell r="L322">
            <v>37.809170000000023</v>
          </cell>
          <cell r="M322">
            <v>57.188789999999983</v>
          </cell>
        </row>
        <row r="323">
          <cell r="A323" t="str">
            <v>Telma41111330</v>
          </cell>
          <cell r="B323">
            <v>161.63235</v>
          </cell>
          <cell r="C323">
            <v>105.07611999999997</v>
          </cell>
          <cell r="D323">
            <v>-241.37460999999996</v>
          </cell>
          <cell r="E323">
            <v>804.40657999999996</v>
          </cell>
          <cell r="F323">
            <v>-532.82060999999999</v>
          </cell>
          <cell r="G323">
            <v>1.5300000000024738E-2</v>
          </cell>
          <cell r="H323">
            <v>211.16780999999997</v>
          </cell>
          <cell r="I323">
            <v>574.36343000000011</v>
          </cell>
          <cell r="J323">
            <v>670.84865999999988</v>
          </cell>
          <cell r="K323">
            <v>398.07536000000005</v>
          </cell>
          <cell r="L323">
            <v>562.33399000000009</v>
          </cell>
          <cell r="M323">
            <v>698.35162999999966</v>
          </cell>
        </row>
        <row r="324">
          <cell r="A324" t="str">
            <v>Telpa31138100</v>
          </cell>
          <cell r="B324">
            <v>1563.57087</v>
          </cell>
          <cell r="C324">
            <v>1495.2385800000002</v>
          </cell>
          <cell r="D324">
            <v>1481.2102900000004</v>
          </cell>
          <cell r="E324">
            <v>1636.7517799999987</v>
          </cell>
          <cell r="F324">
            <v>1496.3143500000006</v>
          </cell>
          <cell r="G324">
            <v>1801.8624300000001</v>
          </cell>
          <cell r="H324">
            <v>1558.5359100000005</v>
          </cell>
          <cell r="I324">
            <v>1649.9999099999986</v>
          </cell>
          <cell r="J324">
            <v>2685.6818400000011</v>
          </cell>
          <cell r="K324">
            <v>2841.5468899999996</v>
          </cell>
          <cell r="L324">
            <v>1203.4073200000021</v>
          </cell>
          <cell r="M324">
            <v>2457.2970699999969</v>
          </cell>
        </row>
        <row r="325">
          <cell r="A325" t="str">
            <v>Telpa31138110</v>
          </cell>
          <cell r="B325">
            <v>1432.5129999999999</v>
          </cell>
          <cell r="C325">
            <v>1377.0056300000001</v>
          </cell>
          <cell r="D325">
            <v>1408.8094699999997</v>
          </cell>
          <cell r="E325">
            <v>1479.4730100000006</v>
          </cell>
          <cell r="F325">
            <v>1392.4335000000001</v>
          </cell>
          <cell r="G325">
            <v>1689.6211900000008</v>
          </cell>
          <cell r="H325">
            <v>1450.243269999999</v>
          </cell>
          <cell r="I325">
            <v>1541.707269999999</v>
          </cell>
          <cell r="J325">
            <v>1963.9784700000018</v>
          </cell>
          <cell r="K325">
            <v>1803.9926599999999</v>
          </cell>
          <cell r="L325">
            <v>3180.4636099999989</v>
          </cell>
          <cell r="M325">
            <v>2353.0964600000007</v>
          </cell>
        </row>
        <row r="326">
          <cell r="A326" t="str">
            <v>Telpa31138113</v>
          </cell>
          <cell r="B326">
            <v>1432.5129999999999</v>
          </cell>
          <cell r="C326">
            <v>1377.0056300000001</v>
          </cell>
          <cell r="D326">
            <v>1408.8094699999997</v>
          </cell>
          <cell r="E326">
            <v>1479.4730100000006</v>
          </cell>
          <cell r="F326">
            <v>1392.4335000000001</v>
          </cell>
          <cell r="G326">
            <v>1689.6211900000008</v>
          </cell>
          <cell r="H326">
            <v>1450.243269999999</v>
          </cell>
          <cell r="I326">
            <v>1541.707269999999</v>
          </cell>
          <cell r="J326">
            <v>1963.9784700000018</v>
          </cell>
          <cell r="K326">
            <v>1803.9926599999999</v>
          </cell>
          <cell r="L326">
            <v>3180.4636099999989</v>
          </cell>
          <cell r="M326">
            <v>2353.0964600000007</v>
          </cell>
        </row>
        <row r="327">
          <cell r="A327" t="str">
            <v>Telpa31138120</v>
          </cell>
          <cell r="B327">
            <v>3.3732500000000001</v>
          </cell>
          <cell r="C327">
            <v>2.5353299999999996</v>
          </cell>
          <cell r="D327">
            <v>2.7947000000000015</v>
          </cell>
          <cell r="E327">
            <v>6.61416</v>
          </cell>
          <cell r="F327">
            <v>4.2913399999999982</v>
          </cell>
          <cell r="G327">
            <v>2.5012699999999981</v>
          </cell>
          <cell r="H327">
            <v>3.4615900000000011</v>
          </cell>
          <cell r="I327">
            <v>3.8702700000000014</v>
          </cell>
          <cell r="J327">
            <v>15.55565</v>
          </cell>
          <cell r="K327">
            <v>18.444020000000002</v>
          </cell>
          <cell r="L327">
            <v>2.2635599999999982</v>
          </cell>
          <cell r="M327">
            <v>22.454850000000008</v>
          </cell>
        </row>
        <row r="328">
          <cell r="A328" t="str">
            <v>Telpa31138122</v>
          </cell>
          <cell r="B328">
            <v>1.0838800000000002</v>
          </cell>
          <cell r="C328">
            <v>0.87525999999999993</v>
          </cell>
          <cell r="D328">
            <v>1.0363299999999995</v>
          </cell>
          <cell r="E328">
            <v>2.6749200000000006</v>
          </cell>
          <cell r="F328">
            <v>1.6365599999999993</v>
          </cell>
          <cell r="G328">
            <v>0.6383100000000006</v>
          </cell>
          <cell r="H328">
            <v>1.1313899999999988</v>
          </cell>
          <cell r="I328">
            <v>1.3425600000000006</v>
          </cell>
          <cell r="J328">
            <v>2.152000000000065E-2</v>
          </cell>
          <cell r="K328">
            <v>-1.01478</v>
          </cell>
          <cell r="L328">
            <v>0.1255999999999986</v>
          </cell>
          <cell r="M328">
            <v>-0.5566299999999984</v>
          </cell>
        </row>
        <row r="329">
          <cell r="A329" t="str">
            <v>Telpa31138123</v>
          </cell>
          <cell r="B329">
            <v>2.2893699999999999</v>
          </cell>
          <cell r="C329">
            <v>1.6600700000000002</v>
          </cell>
          <cell r="D329">
            <v>1.7583700000000002</v>
          </cell>
          <cell r="E329">
            <v>3.9392399999999999</v>
          </cell>
          <cell r="F329">
            <v>2.6547800000000006</v>
          </cell>
          <cell r="G329">
            <v>1.8629599999999993</v>
          </cell>
          <cell r="H329">
            <v>2.3302000000000014</v>
          </cell>
          <cell r="I329">
            <v>2.527709999999999</v>
          </cell>
          <cell r="J329">
            <v>15.534130000000005</v>
          </cell>
          <cell r="K329">
            <v>19.458799999999989</v>
          </cell>
          <cell r="L329">
            <v>2.1379599999999996</v>
          </cell>
          <cell r="M329">
            <v>23.011480000000006</v>
          </cell>
        </row>
        <row r="330">
          <cell r="A330" t="str">
            <v>Telpa31138130</v>
          </cell>
          <cell r="B330">
            <v>127.68462</v>
          </cell>
          <cell r="C330">
            <v>115.69762</v>
          </cell>
          <cell r="D330">
            <v>69.606120000000004</v>
          </cell>
          <cell r="E330">
            <v>150.66460999999998</v>
          </cell>
          <cell r="F330">
            <v>99.589510000000018</v>
          </cell>
          <cell r="G330">
            <v>109.73996999999997</v>
          </cell>
          <cell r="H330">
            <v>104.83105</v>
          </cell>
          <cell r="I330">
            <v>104.42237</v>
          </cell>
          <cell r="J330">
            <v>706.14772000000016</v>
          </cell>
          <cell r="K330">
            <v>1019.1102099999996</v>
          </cell>
          <cell r="L330">
            <v>-1979.3198499999999</v>
          </cell>
          <cell r="M330">
            <v>81.745760000000018</v>
          </cell>
        </row>
        <row r="331">
          <cell r="A331" t="str">
            <v>Telpa31138133</v>
          </cell>
          <cell r="B331">
            <v>127.68462</v>
          </cell>
          <cell r="C331">
            <v>115.69762</v>
          </cell>
          <cell r="D331">
            <v>69.606120000000004</v>
          </cell>
          <cell r="E331">
            <v>150.66460999999998</v>
          </cell>
          <cell r="F331">
            <v>99.589510000000018</v>
          </cell>
          <cell r="G331">
            <v>109.73996999999997</v>
          </cell>
          <cell r="H331">
            <v>104.83105</v>
          </cell>
          <cell r="I331">
            <v>104.42237</v>
          </cell>
          <cell r="J331">
            <v>706.14772000000016</v>
          </cell>
          <cell r="K331">
            <v>1019.1102099999996</v>
          </cell>
          <cell r="L331">
            <v>-1979.3198499999999</v>
          </cell>
          <cell r="M331">
            <v>81.745760000000018</v>
          </cell>
        </row>
        <row r="332">
          <cell r="A332" t="str">
            <v>Telpa31138300</v>
          </cell>
          <cell r="B332">
            <v>259.81763000000001</v>
          </cell>
          <cell r="C332">
            <v>214.26044999999999</v>
          </cell>
          <cell r="D332">
            <v>239.13096000000007</v>
          </cell>
          <cell r="E332">
            <v>220.36537999999996</v>
          </cell>
          <cell r="F332">
            <v>194.59148999999991</v>
          </cell>
          <cell r="G332">
            <v>184.21510000000012</v>
          </cell>
          <cell r="H332">
            <v>584.21510000000012</v>
          </cell>
          <cell r="I332">
            <v>-210</v>
          </cell>
          <cell r="J332">
            <v>1827.5851999999998</v>
          </cell>
          <cell r="K332">
            <v>-730.01458999999977</v>
          </cell>
          <cell r="L332">
            <v>306.48617000000013</v>
          </cell>
          <cell r="M332">
            <v>309.5000699999996</v>
          </cell>
        </row>
        <row r="333">
          <cell r="A333" t="str">
            <v>Telpa31138310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607.25378999999998</v>
          </cell>
          <cell r="K333">
            <v>-604.49105999999995</v>
          </cell>
          <cell r="L333">
            <v>0.67599000000000009</v>
          </cell>
          <cell r="M333">
            <v>0.7758200000000004</v>
          </cell>
        </row>
        <row r="334">
          <cell r="A334" t="str">
            <v>Telpa31138312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604.68320999999992</v>
          </cell>
          <cell r="K334">
            <v>-604.68320999999992</v>
          </cell>
          <cell r="L334">
            <v>0</v>
          </cell>
          <cell r="M334">
            <v>0</v>
          </cell>
        </row>
        <row r="335">
          <cell r="A335" t="str">
            <v>Telpa31138313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2.5705800000000001</v>
          </cell>
          <cell r="K335">
            <v>0.19214999999999982</v>
          </cell>
          <cell r="L335">
            <v>0.67599000000000009</v>
          </cell>
          <cell r="M335">
            <v>0.7758200000000004</v>
          </cell>
        </row>
        <row r="336">
          <cell r="A336" t="str">
            <v>Telpa31138320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1282.70246</v>
          </cell>
          <cell r="K336">
            <v>-94.135379999999941</v>
          </cell>
          <cell r="L336">
            <v>269.37093000000004</v>
          </cell>
          <cell r="M336">
            <v>278.79316999999992</v>
          </cell>
        </row>
        <row r="337">
          <cell r="A337" t="str">
            <v>Telpa31138322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236.02903000000001</v>
          </cell>
          <cell r="K337">
            <v>-236.02903000000001</v>
          </cell>
          <cell r="L337">
            <v>0</v>
          </cell>
          <cell r="M337">
            <v>0</v>
          </cell>
        </row>
        <row r="338">
          <cell r="A338" t="str">
            <v>Telpa31138323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1046.6734300000001</v>
          </cell>
          <cell r="K338">
            <v>141.89364999999998</v>
          </cell>
          <cell r="L338">
            <v>269.37093000000004</v>
          </cell>
          <cell r="M338">
            <v>278.79316999999992</v>
          </cell>
        </row>
        <row r="339">
          <cell r="A339" t="str">
            <v>Telpa31138330</v>
          </cell>
          <cell r="B339">
            <v>259.81763000000001</v>
          </cell>
          <cell r="C339">
            <v>214.26044999999999</v>
          </cell>
          <cell r="D339">
            <v>239.13096000000007</v>
          </cell>
          <cell r="E339">
            <v>220.36537999999996</v>
          </cell>
          <cell r="F339">
            <v>194.59148999999991</v>
          </cell>
          <cell r="G339">
            <v>184.21510000000012</v>
          </cell>
          <cell r="H339">
            <v>584.21510000000012</v>
          </cell>
          <cell r="I339">
            <v>-210</v>
          </cell>
          <cell r="J339">
            <v>-244.84733000000006</v>
          </cell>
          <cell r="K339">
            <v>150.21229999999991</v>
          </cell>
          <cell r="L339">
            <v>36.224950000000035</v>
          </cell>
          <cell r="M339">
            <v>29.685129999999845</v>
          </cell>
        </row>
        <row r="340">
          <cell r="A340" t="str">
            <v>Telpa31138333</v>
          </cell>
          <cell r="B340">
            <v>259.81763000000001</v>
          </cell>
          <cell r="C340">
            <v>214.26044999999999</v>
          </cell>
          <cell r="D340">
            <v>239.13096000000007</v>
          </cell>
          <cell r="E340">
            <v>220.36537999999996</v>
          </cell>
          <cell r="F340">
            <v>194.59148999999991</v>
          </cell>
          <cell r="G340">
            <v>184.21510000000012</v>
          </cell>
          <cell r="H340">
            <v>584.21510000000012</v>
          </cell>
          <cell r="I340">
            <v>-210</v>
          </cell>
          <cell r="J340">
            <v>-244.84733000000006</v>
          </cell>
          <cell r="K340">
            <v>150.21229999999991</v>
          </cell>
          <cell r="L340">
            <v>36.224950000000035</v>
          </cell>
          <cell r="M340">
            <v>29.685129999999845</v>
          </cell>
        </row>
        <row r="341">
          <cell r="A341" t="str">
            <v>Telpa31138340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182.47628</v>
          </cell>
          <cell r="K341">
            <v>-181.60045</v>
          </cell>
          <cell r="L341">
            <v>0.21430000000000005</v>
          </cell>
          <cell r="M341">
            <v>0.24594999999999989</v>
          </cell>
        </row>
        <row r="342">
          <cell r="A342" t="str">
            <v>Telpa31138342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181.65391</v>
          </cell>
          <cell r="K342">
            <v>-181.65391</v>
          </cell>
          <cell r="L342">
            <v>0</v>
          </cell>
          <cell r="M342">
            <v>0</v>
          </cell>
        </row>
        <row r="343">
          <cell r="A343" t="str">
            <v>Telpa31138343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0.82237000000000005</v>
          </cell>
          <cell r="K343">
            <v>5.3459999999999952E-2</v>
          </cell>
          <cell r="L343">
            <v>0.21430000000000005</v>
          </cell>
          <cell r="M343">
            <v>0.24594999999999989</v>
          </cell>
        </row>
        <row r="344">
          <cell r="A344" t="str">
            <v>Telpa41111320</v>
          </cell>
          <cell r="B344">
            <v>1844.3067100000001</v>
          </cell>
          <cell r="C344">
            <v>1664.6295899999998</v>
          </cell>
          <cell r="D344">
            <v>2367.79765</v>
          </cell>
          <cell r="E344">
            <v>2188.2360500000004</v>
          </cell>
          <cell r="F344">
            <v>2140.7639100000006</v>
          </cell>
          <cell r="G344">
            <v>1784.6874099999986</v>
          </cell>
          <cell r="H344">
            <v>2080.8622599999999</v>
          </cell>
          <cell r="I344">
            <v>1840.8239300000005</v>
          </cell>
          <cell r="J344">
            <v>1607.9332700000032</v>
          </cell>
          <cell r="K344">
            <v>1828.8178399999997</v>
          </cell>
          <cell r="L344">
            <v>1565.8003799999969</v>
          </cell>
          <cell r="M344">
            <v>1495.9736599999997</v>
          </cell>
        </row>
        <row r="345">
          <cell r="A345" t="str">
            <v>Telpa41111323</v>
          </cell>
          <cell r="B345">
            <v>1.125E-2</v>
          </cell>
          <cell r="C345">
            <v>2.2430000000000002E-2</v>
          </cell>
          <cell r="D345">
            <v>4.5330000000000009E-2</v>
          </cell>
          <cell r="E345">
            <v>1.5509999999999982E-2</v>
          </cell>
          <cell r="F345">
            <v>7.6770000000000005E-2</v>
          </cell>
          <cell r="G345">
            <v>6.583E-2</v>
          </cell>
          <cell r="H345">
            <v>3.4000000000000141E-3</v>
          </cell>
          <cell r="I345">
            <v>6.8659999999999999E-2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A346" t="str">
            <v>Telpa41111324</v>
          </cell>
          <cell r="B346">
            <v>20.39697</v>
          </cell>
          <cell r="C346">
            <v>16.4361</v>
          </cell>
          <cell r="D346">
            <v>16.489620000000002</v>
          </cell>
          <cell r="E346">
            <v>17.458589999999994</v>
          </cell>
          <cell r="F346">
            <v>18.281009999999995</v>
          </cell>
          <cell r="G346">
            <v>28.140570000000011</v>
          </cell>
          <cell r="H346">
            <v>18.144199999999998</v>
          </cell>
          <cell r="I346">
            <v>33.160679999999985</v>
          </cell>
          <cell r="J346">
            <v>27.481750000000005</v>
          </cell>
          <cell r="K346">
            <v>49.06783999999999</v>
          </cell>
          <cell r="L346">
            <v>51.934210000000007</v>
          </cell>
          <cell r="M346">
            <v>36.444420000000036</v>
          </cell>
        </row>
        <row r="347">
          <cell r="A347" t="str">
            <v>Telpa41111330</v>
          </cell>
          <cell r="B347">
            <v>40.439360000000001</v>
          </cell>
          <cell r="C347">
            <v>161.39590999999999</v>
          </cell>
          <cell r="D347">
            <v>281.59904</v>
          </cell>
          <cell r="E347">
            <v>242.18304000000001</v>
          </cell>
          <cell r="F347">
            <v>99.160089999999968</v>
          </cell>
          <cell r="G347">
            <v>64.978610000000117</v>
          </cell>
          <cell r="H347">
            <v>867.82864999999981</v>
          </cell>
          <cell r="I347">
            <v>779.53765999999996</v>
          </cell>
          <cell r="J347">
            <v>1058.9725100000001</v>
          </cell>
          <cell r="K347">
            <v>900.85575000000063</v>
          </cell>
          <cell r="L347">
            <v>941.92578999999932</v>
          </cell>
          <cell r="M347">
            <v>943.50824000000011</v>
          </cell>
        </row>
        <row r="348">
          <cell r="A348" t="str">
            <v>Telpa41111334</v>
          </cell>
          <cell r="B348">
            <v>2.5533699999999997</v>
          </cell>
          <cell r="C348">
            <v>12.258320000000001</v>
          </cell>
          <cell r="D348">
            <v>23.762090000000001</v>
          </cell>
          <cell r="E348">
            <v>19.255040000000001</v>
          </cell>
          <cell r="F348">
            <v>20.837589999999999</v>
          </cell>
          <cell r="G348">
            <v>21.833300000000008</v>
          </cell>
          <cell r="H348">
            <v>0</v>
          </cell>
          <cell r="I348">
            <v>2.281480000000002</v>
          </cell>
          <cell r="J348">
            <v>47.838130000000007</v>
          </cell>
          <cell r="K348">
            <v>-4.1532000000000266</v>
          </cell>
          <cell r="L348">
            <v>13.522559999999999</v>
          </cell>
          <cell r="M348">
            <v>14.22499000000002</v>
          </cell>
        </row>
        <row r="349">
          <cell r="A349" t="str">
            <v>Telpa41111335</v>
          </cell>
          <cell r="B349">
            <v>0</v>
          </cell>
          <cell r="C349">
            <v>0</v>
          </cell>
          <cell r="D349">
            <v>0</v>
          </cell>
          <cell r="E349">
            <v>0.68779999999999997</v>
          </cell>
          <cell r="F349">
            <v>8.1700000000000106E-3</v>
          </cell>
          <cell r="G349">
            <v>5.8300000000000018E-3</v>
          </cell>
          <cell r="H349">
            <v>0</v>
          </cell>
          <cell r="I349">
            <v>0</v>
          </cell>
          <cell r="J349">
            <v>9.8200000000000509E-3</v>
          </cell>
          <cell r="K349">
            <v>-4.730000000000012E-3</v>
          </cell>
          <cell r="L349">
            <v>0</v>
          </cell>
          <cell r="M349">
            <v>0</v>
          </cell>
        </row>
        <row r="350">
          <cell r="A350" t="str">
            <v>Telpe31138100</v>
          </cell>
          <cell r="B350">
            <v>4292.8428800000002</v>
          </cell>
          <cell r="C350">
            <v>4053.0451699999994</v>
          </cell>
          <cell r="D350">
            <v>7493.8587900000002</v>
          </cell>
          <cell r="E350">
            <v>4728.3823400000001</v>
          </cell>
          <cell r="F350">
            <v>11412.06956</v>
          </cell>
          <cell r="G350">
            <v>3946.6789600000047</v>
          </cell>
          <cell r="H350">
            <v>4114.491829999999</v>
          </cell>
          <cell r="I350">
            <v>6605.9197299999942</v>
          </cell>
          <cell r="J350">
            <v>5054.1591499999995</v>
          </cell>
          <cell r="K350">
            <v>6203.6155700000018</v>
          </cell>
          <cell r="L350">
            <v>9061.7473700000046</v>
          </cell>
          <cell r="M350">
            <v>11376.369179999994</v>
          </cell>
        </row>
        <row r="351">
          <cell r="A351" t="str">
            <v>Telpe31138110</v>
          </cell>
          <cell r="B351">
            <v>4098.2809900000002</v>
          </cell>
          <cell r="C351">
            <v>3807.2026699999997</v>
          </cell>
          <cell r="D351">
            <v>6774.9126400000005</v>
          </cell>
          <cell r="E351">
            <v>4391.0159999999996</v>
          </cell>
          <cell r="F351">
            <v>11113.629560000001</v>
          </cell>
          <cell r="G351">
            <v>3754.0858100000005</v>
          </cell>
          <cell r="H351">
            <v>4012.4048299999995</v>
          </cell>
          <cell r="I351">
            <v>6605.9197299999942</v>
          </cell>
          <cell r="J351">
            <v>4976.1591500000068</v>
          </cell>
          <cell r="K351">
            <v>6203.6155700000018</v>
          </cell>
          <cell r="L351">
            <v>9061.7473699999973</v>
          </cell>
          <cell r="M351">
            <v>10962.830410000002</v>
          </cell>
        </row>
        <row r="352">
          <cell r="A352" t="str">
            <v>Telpe31138111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8162.9050099999995</v>
          </cell>
          <cell r="G352">
            <v>-8162.9050099999995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</row>
        <row r="353">
          <cell r="A353" t="str">
            <v>Telpe31138113</v>
          </cell>
          <cell r="B353">
            <v>4098.2809900000002</v>
          </cell>
          <cell r="C353">
            <v>3807.2026699999997</v>
          </cell>
          <cell r="D353">
            <v>6774.9126400000005</v>
          </cell>
          <cell r="E353">
            <v>4391.0159999999996</v>
          </cell>
          <cell r="F353">
            <v>2950.7245500000026</v>
          </cell>
          <cell r="G353">
            <v>11916.990819999999</v>
          </cell>
          <cell r="H353">
            <v>4012.4048299999995</v>
          </cell>
          <cell r="I353">
            <v>6605.9197299999942</v>
          </cell>
          <cell r="J353">
            <v>4976.1591500000068</v>
          </cell>
          <cell r="K353">
            <v>6203.6155700000018</v>
          </cell>
          <cell r="L353">
            <v>9061.7473699999973</v>
          </cell>
          <cell r="M353">
            <v>10962.830410000002</v>
          </cell>
        </row>
        <row r="354">
          <cell r="A354" t="str">
            <v>Telpe31138130</v>
          </cell>
          <cell r="B354">
            <v>194.56189000000001</v>
          </cell>
          <cell r="C354">
            <v>245.8425</v>
          </cell>
          <cell r="D354">
            <v>718.9461500000001</v>
          </cell>
          <cell r="E354">
            <v>337.36633999999981</v>
          </cell>
          <cell r="F354">
            <v>298.44</v>
          </cell>
          <cell r="G354">
            <v>192.59314999999992</v>
          </cell>
          <cell r="H354">
            <v>102.08700000000022</v>
          </cell>
          <cell r="I354">
            <v>0</v>
          </cell>
          <cell r="J354">
            <v>77.999999999999545</v>
          </cell>
          <cell r="K354">
            <v>0</v>
          </cell>
          <cell r="L354">
            <v>0</v>
          </cell>
          <cell r="M354">
            <v>413.53877000000011</v>
          </cell>
        </row>
        <row r="355">
          <cell r="A355" t="str">
            <v>Telpe31138132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19.272590000000001</v>
          </cell>
          <cell r="H355">
            <v>-19.272590000000001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</row>
        <row r="356">
          <cell r="A356" t="str">
            <v>Telpe31138133</v>
          </cell>
          <cell r="B356">
            <v>194.56189000000001</v>
          </cell>
          <cell r="C356">
            <v>245.8425</v>
          </cell>
          <cell r="D356">
            <v>718.9461500000001</v>
          </cell>
          <cell r="E356">
            <v>337.36633999999981</v>
          </cell>
          <cell r="F356">
            <v>298.44</v>
          </cell>
          <cell r="G356">
            <v>173.32055999999989</v>
          </cell>
          <cell r="H356">
            <v>121.35959000000025</v>
          </cell>
          <cell r="I356">
            <v>0</v>
          </cell>
          <cell r="J356">
            <v>77.999999999999545</v>
          </cell>
          <cell r="K356">
            <v>0</v>
          </cell>
          <cell r="L356">
            <v>0</v>
          </cell>
          <cell r="M356">
            <v>413.53877000000011</v>
          </cell>
        </row>
        <row r="357">
          <cell r="A357" t="str">
            <v>Telpe31138300</v>
          </cell>
          <cell r="B357">
            <v>61.676349999999999</v>
          </cell>
          <cell r="C357">
            <v>53.516000000000005</v>
          </cell>
          <cell r="D357">
            <v>59.245440000000002</v>
          </cell>
          <cell r="E357">
            <v>59.015669999999972</v>
          </cell>
          <cell r="F357">
            <v>55.230970000000042</v>
          </cell>
          <cell r="G357">
            <v>63.579409999999996</v>
          </cell>
          <cell r="H357">
            <v>35.08</v>
          </cell>
          <cell r="I357">
            <v>83.267440000000022</v>
          </cell>
          <cell r="J357">
            <v>5486.4233400000003</v>
          </cell>
          <cell r="K357">
            <v>-3064.4899400000004</v>
          </cell>
          <cell r="L357">
            <v>257.37017999999989</v>
          </cell>
          <cell r="M357">
            <v>354.20991000000004</v>
          </cell>
        </row>
        <row r="358">
          <cell r="A358" t="str">
            <v>Telpe31138310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2202.1575600000001</v>
          </cell>
          <cell r="K358">
            <v>-2189.0697800000003</v>
          </cell>
          <cell r="L358">
            <v>-5.4784900000000007</v>
          </cell>
          <cell r="M358">
            <v>2.2252600000000005</v>
          </cell>
        </row>
        <row r="359">
          <cell r="A359" t="str">
            <v>Telpe31138313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2202.1575600000001</v>
          </cell>
          <cell r="K359">
            <v>-2189.0697800000003</v>
          </cell>
          <cell r="L359">
            <v>-5.4784900000000007</v>
          </cell>
          <cell r="M359">
            <v>2.2252600000000005</v>
          </cell>
        </row>
        <row r="360">
          <cell r="A360" t="str">
            <v>Telpe31138320</v>
          </cell>
          <cell r="B360">
            <v>23.41048</v>
          </cell>
          <cell r="C360">
            <v>19.495339999999999</v>
          </cell>
          <cell r="D360">
            <v>22.021329999999999</v>
          </cell>
          <cell r="E360">
            <v>18.957440000000005</v>
          </cell>
          <cell r="F360">
            <v>9.5473399999999913</v>
          </cell>
          <cell r="G360">
            <v>10.258939999999996</v>
          </cell>
          <cell r="H360">
            <v>35.08</v>
          </cell>
          <cell r="I360">
            <v>78</v>
          </cell>
          <cell r="J360">
            <v>2518.9171999999999</v>
          </cell>
          <cell r="K360">
            <v>-245.14471999999978</v>
          </cell>
          <cell r="L360">
            <v>175.35215999999991</v>
          </cell>
          <cell r="M360">
            <v>298.31613000000016</v>
          </cell>
        </row>
        <row r="361">
          <cell r="A361" t="str">
            <v>Telpe31138323</v>
          </cell>
          <cell r="B361">
            <v>23.41048</v>
          </cell>
          <cell r="C361">
            <v>19.495339999999999</v>
          </cell>
          <cell r="D361">
            <v>22.021329999999999</v>
          </cell>
          <cell r="E361">
            <v>18.957440000000005</v>
          </cell>
          <cell r="F361">
            <v>9.5473399999999913</v>
          </cell>
          <cell r="G361">
            <v>10.258939999999996</v>
          </cell>
          <cell r="H361">
            <v>35.08</v>
          </cell>
          <cell r="I361">
            <v>78</v>
          </cell>
          <cell r="J361">
            <v>2518.9171999999999</v>
          </cell>
          <cell r="K361">
            <v>-245.14471999999978</v>
          </cell>
          <cell r="L361">
            <v>175.35215999999991</v>
          </cell>
          <cell r="M361">
            <v>298.31613000000016</v>
          </cell>
        </row>
        <row r="362">
          <cell r="A362" t="str">
            <v>Telpe31138330</v>
          </cell>
          <cell r="B362">
            <v>38.26587</v>
          </cell>
          <cell r="C362">
            <v>34.020659999999999</v>
          </cell>
          <cell r="D362">
            <v>37.224109999999996</v>
          </cell>
          <cell r="E362">
            <v>40.058230000000009</v>
          </cell>
          <cell r="F362">
            <v>45.683629999999994</v>
          </cell>
          <cell r="G362">
            <v>53.32047</v>
          </cell>
          <cell r="H362">
            <v>0</v>
          </cell>
          <cell r="I362">
            <v>5.2674399999999935</v>
          </cell>
          <cell r="J362">
            <v>97.47326000000001</v>
          </cell>
          <cell r="K362">
            <v>33.677660000000003</v>
          </cell>
          <cell r="L362">
            <v>89.006380000000036</v>
          </cell>
          <cell r="M362">
            <v>53.668519999999887</v>
          </cell>
        </row>
        <row r="363">
          <cell r="A363" t="str">
            <v>Telpe31138333</v>
          </cell>
          <cell r="B363">
            <v>38.26587</v>
          </cell>
          <cell r="C363">
            <v>34.020659999999999</v>
          </cell>
          <cell r="D363">
            <v>37.224109999999996</v>
          </cell>
          <cell r="E363">
            <v>40.058230000000009</v>
          </cell>
          <cell r="F363">
            <v>45.683629999999994</v>
          </cell>
          <cell r="G363">
            <v>53.32047</v>
          </cell>
          <cell r="H363">
            <v>0</v>
          </cell>
          <cell r="I363">
            <v>5.2674399999999935</v>
          </cell>
          <cell r="J363">
            <v>97.47326000000001</v>
          </cell>
          <cell r="K363">
            <v>33.677660000000003</v>
          </cell>
          <cell r="L363">
            <v>89.006380000000036</v>
          </cell>
          <cell r="M363">
            <v>53.668519999999887</v>
          </cell>
        </row>
        <row r="364">
          <cell r="A364" t="str">
            <v>Telpe31138340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667.87531999999999</v>
          </cell>
          <cell r="K364">
            <v>-663.95309999999995</v>
          </cell>
          <cell r="L364">
            <v>-1.5098699999999998</v>
          </cell>
          <cell r="M364">
            <v>0</v>
          </cell>
        </row>
        <row r="365">
          <cell r="A365" t="str">
            <v>Telpe31138343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667.87531999999999</v>
          </cell>
          <cell r="K365">
            <v>-663.95309999999995</v>
          </cell>
          <cell r="L365">
            <v>-1.5098699999999998</v>
          </cell>
          <cell r="M365">
            <v>0</v>
          </cell>
        </row>
        <row r="366">
          <cell r="A366" t="str">
            <v>Telpe31144300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2995.9186</v>
          </cell>
        </row>
        <row r="367">
          <cell r="A367" t="str">
            <v>Telpe41111320</v>
          </cell>
          <cell r="B367">
            <v>4783.1837000000005</v>
          </cell>
          <cell r="C367">
            <v>4799.54727</v>
          </cell>
          <cell r="D367">
            <v>-884.48715000000084</v>
          </cell>
          <cell r="E367">
            <v>5401.2759999999998</v>
          </cell>
          <cell r="F367">
            <v>5388.2841900000003</v>
          </cell>
          <cell r="G367">
            <v>5047.766639999998</v>
          </cell>
          <cell r="H367">
            <v>2917.971470000004</v>
          </cell>
          <cell r="I367">
            <v>4699.604879999999</v>
          </cell>
          <cell r="J367">
            <v>5439.2337899999948</v>
          </cell>
          <cell r="K367">
            <v>1028.2225800000015</v>
          </cell>
          <cell r="L367">
            <v>6045.6276500000095</v>
          </cell>
          <cell r="M367">
            <v>2992.6563999999926</v>
          </cell>
        </row>
        <row r="368">
          <cell r="A368" t="str">
            <v>Telpe41111323</v>
          </cell>
          <cell r="B368">
            <v>0</v>
          </cell>
          <cell r="C368">
            <v>0</v>
          </cell>
          <cell r="D368">
            <v>0</v>
          </cell>
          <cell r="E368">
            <v>2.2699999999999999E-3</v>
          </cell>
          <cell r="F368">
            <v>0</v>
          </cell>
          <cell r="G368">
            <v>0</v>
          </cell>
          <cell r="H368">
            <v>8.8600000000000016E-3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</row>
        <row r="369">
          <cell r="A369" t="str">
            <v>Telpe41111324</v>
          </cell>
          <cell r="B369">
            <v>292.87541999999996</v>
          </cell>
          <cell r="C369">
            <v>589.52098000000001</v>
          </cell>
          <cell r="D369">
            <v>-151.41960999999992</v>
          </cell>
          <cell r="E369">
            <v>401.81055000000003</v>
          </cell>
          <cell r="F369">
            <v>364.66454999999974</v>
          </cell>
          <cell r="G369">
            <v>364.67398000000026</v>
          </cell>
          <cell r="H369">
            <v>160.48114999999984</v>
          </cell>
          <cell r="I369">
            <v>488.1260699999998</v>
          </cell>
          <cell r="J369">
            <v>102.40812000000005</v>
          </cell>
          <cell r="K369">
            <v>358.86155000000008</v>
          </cell>
          <cell r="L369">
            <v>235.78908000000001</v>
          </cell>
          <cell r="M369">
            <v>401.13411000000042</v>
          </cell>
        </row>
        <row r="370">
          <cell r="A370" t="str">
            <v>Telpe41111325</v>
          </cell>
          <cell r="B370">
            <v>146.38425000000001</v>
          </cell>
          <cell r="C370">
            <v>-146.38425000000001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A371" t="str">
            <v>Telpe41111330</v>
          </cell>
          <cell r="B371">
            <v>0</v>
          </cell>
          <cell r="C371">
            <v>-1.0585599999999999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3915.5735699999996</v>
          </cell>
          <cell r="I371">
            <v>2278.994470000001</v>
          </cell>
          <cell r="J371">
            <v>2990.5870899999991</v>
          </cell>
          <cell r="K371">
            <v>1797.9991300000002</v>
          </cell>
          <cell r="L371">
            <v>1687.9970599999997</v>
          </cell>
          <cell r="M371">
            <v>849.29496000000108</v>
          </cell>
        </row>
        <row r="372">
          <cell r="A372" t="str">
            <v>Telpe41111334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224.95589999999999</v>
          </cell>
          <cell r="J372">
            <v>62.096609999999998</v>
          </cell>
          <cell r="K372">
            <v>-14.965139999999963</v>
          </cell>
          <cell r="L372">
            <v>34.99536999999998</v>
          </cell>
          <cell r="M372">
            <v>-0.24524000000002388</v>
          </cell>
        </row>
        <row r="373">
          <cell r="A373" t="str">
            <v>Consolidado31138100</v>
          </cell>
          <cell r="B373">
            <v>44017.763100000004</v>
          </cell>
          <cell r="C373">
            <v>49711.49267</v>
          </cell>
          <cell r="D373">
            <v>55219.083159999995</v>
          </cell>
          <cell r="E373">
            <v>51272.617020000034</v>
          </cell>
          <cell r="F373">
            <v>78535.39711999998</v>
          </cell>
          <cell r="G373">
            <v>66573.934360000014</v>
          </cell>
          <cell r="H373">
            <v>67255.37142000004</v>
          </cell>
          <cell r="I373">
            <v>70516.900940000021</v>
          </cell>
          <cell r="J373">
            <v>72480.883349999902</v>
          </cell>
          <cell r="K373">
            <v>76298.310500000021</v>
          </cell>
          <cell r="L373">
            <v>87966.624650000129</v>
          </cell>
          <cell r="M373">
            <v>115669.26445999974</v>
          </cell>
        </row>
        <row r="374">
          <cell r="A374" t="str">
            <v>Consolidado31138110</v>
          </cell>
          <cell r="B374">
            <v>42185.970600000001</v>
          </cell>
          <cell r="C374">
            <v>45458.382669999992</v>
          </cell>
          <cell r="D374">
            <v>51600.396020000015</v>
          </cell>
          <cell r="E374">
            <v>48668.28608999998</v>
          </cell>
          <cell r="F374">
            <v>75953.710410000029</v>
          </cell>
          <cell r="G374">
            <v>64193.03979999997</v>
          </cell>
          <cell r="H374">
            <v>64751.645340000046</v>
          </cell>
          <cell r="I374">
            <v>68314.574119999947</v>
          </cell>
          <cell r="J374">
            <v>70715.149600000062</v>
          </cell>
          <cell r="K374">
            <v>73733.091350000002</v>
          </cell>
          <cell r="L374">
            <v>88498.487999999896</v>
          </cell>
          <cell r="M374">
            <v>113642.34324000007</v>
          </cell>
        </row>
        <row r="375">
          <cell r="A375" t="str">
            <v>Consolidado31138111</v>
          </cell>
          <cell r="B375">
            <v>10121.606669999999</v>
          </cell>
          <cell r="C375">
            <v>11389.512409999998</v>
          </cell>
          <cell r="D375">
            <v>-21511.119079999997</v>
          </cell>
          <cell r="E375">
            <v>46196.315920000001</v>
          </cell>
          <cell r="F375">
            <v>38445.366329999997</v>
          </cell>
          <cell r="G375">
            <v>-84641.682249999998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A376" t="str">
            <v>Consolidado31138112</v>
          </cell>
          <cell r="B376">
            <v>0</v>
          </cell>
          <cell r="C376">
            <v>0</v>
          </cell>
          <cell r="D376">
            <v>6.720000000000001E-2</v>
          </cell>
          <cell r="E376">
            <v>3.8269999999999985E-2</v>
          </cell>
          <cell r="F376">
            <v>3.8270000000000012E-2</v>
          </cell>
          <cell r="G376">
            <v>2.3549999999999988E-2</v>
          </cell>
          <cell r="H376">
            <v>-3.0909999999999993E-2</v>
          </cell>
          <cell r="I376">
            <v>25.260020000000001</v>
          </cell>
          <cell r="J376">
            <v>4.6230000000001326E-2</v>
          </cell>
          <cell r="K376">
            <v>-0.14167000000000129</v>
          </cell>
          <cell r="L376">
            <v>0</v>
          </cell>
          <cell r="M376">
            <v>0</v>
          </cell>
        </row>
        <row r="377">
          <cell r="A377" t="str">
            <v>Consolidado31138113</v>
          </cell>
          <cell r="B377">
            <v>32064.36393</v>
          </cell>
          <cell r="C377">
            <v>34068.870260000003</v>
          </cell>
          <cell r="D377">
            <v>73111.447900000014</v>
          </cell>
          <cell r="E377">
            <v>2471.9318999999959</v>
          </cell>
          <cell r="F377">
            <v>37508.305809999991</v>
          </cell>
          <cell r="G377">
            <v>148834.69849999997</v>
          </cell>
          <cell r="H377">
            <v>64751.676250000077</v>
          </cell>
          <cell r="I377">
            <v>68289.314099999901</v>
          </cell>
          <cell r="J377">
            <v>70715.103370000026</v>
          </cell>
          <cell r="K377">
            <v>73733.233020000043</v>
          </cell>
          <cell r="L377">
            <v>88498.488000000012</v>
          </cell>
          <cell r="M377">
            <v>113642.34323999996</v>
          </cell>
        </row>
        <row r="378">
          <cell r="A378" t="str">
            <v>Consolidado31138120</v>
          </cell>
          <cell r="B378">
            <v>255.12130999999999</v>
          </cell>
          <cell r="C378">
            <v>1608.49584</v>
          </cell>
          <cell r="D378">
            <v>390.78018999999995</v>
          </cell>
          <cell r="E378">
            <v>221.03207999999995</v>
          </cell>
          <cell r="F378">
            <v>221.6887200000001</v>
          </cell>
          <cell r="G378">
            <v>197.48556000000008</v>
          </cell>
          <cell r="H378">
            <v>138.50857000000042</v>
          </cell>
          <cell r="I378">
            <v>130.53653999999915</v>
          </cell>
          <cell r="J378">
            <v>59.371160000000145</v>
          </cell>
          <cell r="K378">
            <v>135.34595000000036</v>
          </cell>
          <cell r="L378">
            <v>493.2801999999997</v>
          </cell>
          <cell r="M378">
            <v>289.34780999999975</v>
          </cell>
        </row>
        <row r="379">
          <cell r="A379" t="str">
            <v>Consolidado31138121</v>
          </cell>
          <cell r="B379">
            <v>5.1673599999999995</v>
          </cell>
          <cell r="C379">
            <v>1389.06988</v>
          </cell>
          <cell r="D379">
            <v>-1394.2372399999999</v>
          </cell>
          <cell r="E379">
            <v>1553.7434699999999</v>
          </cell>
          <cell r="F379">
            <v>49.016320000000178</v>
          </cell>
          <cell r="G379">
            <v>-1602.7597900000001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A380" t="str">
            <v>Consolidado31138122</v>
          </cell>
          <cell r="B380">
            <v>16.188690000000001</v>
          </cell>
          <cell r="C380">
            <v>9.4734300000000005</v>
          </cell>
          <cell r="D380">
            <v>45.006870000000006</v>
          </cell>
          <cell r="E380">
            <v>3.6647999999999854</v>
          </cell>
          <cell r="F380">
            <v>15.144900000000007</v>
          </cell>
          <cell r="G380">
            <v>10.379509999999996</v>
          </cell>
          <cell r="H380">
            <v>29.109400000000008</v>
          </cell>
          <cell r="I380">
            <v>25.998339999999985</v>
          </cell>
          <cell r="J380">
            <v>16.729510000000005</v>
          </cell>
          <cell r="K380">
            <v>16.69786000000002</v>
          </cell>
          <cell r="L380">
            <v>305.86614999999995</v>
          </cell>
          <cell r="M380">
            <v>218.01689999999996</v>
          </cell>
        </row>
        <row r="381">
          <cell r="A381" t="str">
            <v>Consolidado31138123</v>
          </cell>
          <cell r="B381">
            <v>233.76526000000001</v>
          </cell>
          <cell r="C381">
            <v>209.95253000000002</v>
          </cell>
          <cell r="D381">
            <v>1740.0105599999997</v>
          </cell>
          <cell r="E381">
            <v>-1336.37619</v>
          </cell>
          <cell r="F381">
            <v>157.5275</v>
          </cell>
          <cell r="G381">
            <v>1789.8658399999999</v>
          </cell>
          <cell r="H381">
            <v>109.39917000000014</v>
          </cell>
          <cell r="I381">
            <v>104.53819999999951</v>
          </cell>
          <cell r="J381">
            <v>42.641650000000482</v>
          </cell>
          <cell r="K381">
            <v>118.64808999999968</v>
          </cell>
          <cell r="L381">
            <v>187.41405000000032</v>
          </cell>
          <cell r="M381">
            <v>71.330909999999676</v>
          </cell>
        </row>
        <row r="382">
          <cell r="A382" t="str">
            <v>Consolidado31138130</v>
          </cell>
          <cell r="B382">
            <v>1576.6711900000003</v>
          </cell>
          <cell r="C382">
            <v>2644.6141600000001</v>
          </cell>
          <cell r="D382">
            <v>3227.9069499999978</v>
          </cell>
          <cell r="E382">
            <v>2383.2988500000019</v>
          </cell>
          <cell r="F382">
            <v>2359.9979900000017</v>
          </cell>
          <cell r="G382">
            <v>2183.4090099999994</v>
          </cell>
          <cell r="H382">
            <v>2365.2175499999976</v>
          </cell>
          <cell r="I382">
            <v>2071.790219999999</v>
          </cell>
          <cell r="J382">
            <v>1706.3625800000045</v>
          </cell>
          <cell r="K382">
            <v>2429.8731699999953</v>
          </cell>
          <cell r="L382">
            <v>-1025.1435099999981</v>
          </cell>
          <cell r="M382">
            <v>1737.5734699999994</v>
          </cell>
        </row>
        <row r="383">
          <cell r="A383" t="str">
            <v>Consolidado31138132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19.272590000000001</v>
          </cell>
          <cell r="H383">
            <v>-19.272590000000001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A384" t="str">
            <v>Consolidado31138133</v>
          </cell>
          <cell r="B384">
            <v>1576.6711900000003</v>
          </cell>
          <cell r="C384">
            <v>2644.6141600000001</v>
          </cell>
          <cell r="D384">
            <v>3227.9069499999978</v>
          </cell>
          <cell r="E384">
            <v>2383.2988500000019</v>
          </cell>
          <cell r="F384">
            <v>2359.9979900000017</v>
          </cell>
          <cell r="G384">
            <v>2164.1364199999989</v>
          </cell>
          <cell r="H384">
            <v>2384.4901399999981</v>
          </cell>
          <cell r="I384">
            <v>2071.790219999999</v>
          </cell>
          <cell r="J384">
            <v>1706.3625800000045</v>
          </cell>
          <cell r="K384">
            <v>2429.8731699999953</v>
          </cell>
          <cell r="L384">
            <v>-1025.1435099999981</v>
          </cell>
          <cell r="M384">
            <v>1737.5734699999994</v>
          </cell>
        </row>
        <row r="385">
          <cell r="A385" t="str">
            <v>Consolidado31138300</v>
          </cell>
          <cell r="B385">
            <v>5395.9648700000007</v>
          </cell>
          <cell r="C385">
            <v>4821.8741800000016</v>
          </cell>
          <cell r="D385">
            <v>5207.6265099999982</v>
          </cell>
          <cell r="E385">
            <v>4359.1014900000009</v>
          </cell>
          <cell r="F385">
            <v>4747.6575100000009</v>
          </cell>
          <cell r="G385">
            <v>6204.0446400000037</v>
          </cell>
          <cell r="H385">
            <v>5174.6181699999979</v>
          </cell>
          <cell r="I385">
            <v>5313.5695799999958</v>
          </cell>
          <cell r="J385">
            <v>25709.792869999997</v>
          </cell>
          <cell r="K385">
            <v>-630.09348999999929</v>
          </cell>
          <cell r="L385">
            <v>3105.2850900000049</v>
          </cell>
          <cell r="M385">
            <v>9070.1868099999992</v>
          </cell>
        </row>
        <row r="386">
          <cell r="A386" t="str">
            <v>Consolidado31138310</v>
          </cell>
          <cell r="B386">
            <v>292.57974000000002</v>
          </cell>
          <cell r="C386">
            <v>381.99401999999998</v>
          </cell>
          <cell r="D386">
            <v>327.74330999999995</v>
          </cell>
          <cell r="E386">
            <v>283.21355000000005</v>
          </cell>
          <cell r="F386">
            <v>344.05219000000011</v>
          </cell>
          <cell r="G386">
            <v>1889.2080299999996</v>
          </cell>
          <cell r="H386">
            <v>-1572.5372399999997</v>
          </cell>
          <cell r="I386">
            <v>59.898879999999963</v>
          </cell>
          <cell r="J386">
            <v>8270.1368799999982</v>
          </cell>
          <cell r="K386">
            <v>-5981.0356699999993</v>
          </cell>
          <cell r="L386">
            <v>793.68978000000061</v>
          </cell>
          <cell r="M386">
            <v>-496.40357999999924</v>
          </cell>
        </row>
        <row r="387">
          <cell r="A387" t="str">
            <v>Consolidado31138312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1911.04945</v>
          </cell>
          <cell r="K387">
            <v>-1174.2634499999999</v>
          </cell>
          <cell r="L387">
            <v>-415.8036800000001</v>
          </cell>
          <cell r="M387">
            <v>-133.22797999999995</v>
          </cell>
        </row>
        <row r="388">
          <cell r="A388" t="str">
            <v>Consolidado31138313</v>
          </cell>
          <cell r="B388">
            <v>292.57974000000002</v>
          </cell>
          <cell r="C388">
            <v>381.99401999999998</v>
          </cell>
          <cell r="D388">
            <v>327.74330999999995</v>
          </cell>
          <cell r="E388">
            <v>283.21355000000005</v>
          </cell>
          <cell r="F388">
            <v>344.05219000000011</v>
          </cell>
          <cell r="G388">
            <v>1889.2080299999996</v>
          </cell>
          <cell r="H388">
            <v>-1572.5372399999997</v>
          </cell>
          <cell r="I388">
            <v>59.898879999999963</v>
          </cell>
          <cell r="J388">
            <v>6359.0874300000005</v>
          </cell>
          <cell r="K388">
            <v>-4806.7722200000007</v>
          </cell>
          <cell r="L388">
            <v>1209.4934600000015</v>
          </cell>
          <cell r="M388">
            <v>-363.17560000000049</v>
          </cell>
        </row>
        <row r="389">
          <cell r="A389" t="str">
            <v>Consolidado31138320</v>
          </cell>
          <cell r="B389">
            <v>3507.0200999999997</v>
          </cell>
          <cell r="C389">
            <v>3150.4509800000005</v>
          </cell>
          <cell r="D389">
            <v>3118.9878000000017</v>
          </cell>
          <cell r="E389">
            <v>3032.3137399999978</v>
          </cell>
          <cell r="F389">
            <v>3270.3843300000008</v>
          </cell>
          <cell r="G389">
            <v>2928.1811899999993</v>
          </cell>
          <cell r="H389">
            <v>4419.4919999999984</v>
          </cell>
          <cell r="I389">
            <v>4181.1250300000065</v>
          </cell>
          <cell r="J389">
            <v>14624.792509999996</v>
          </cell>
          <cell r="K389">
            <v>6459.8399099999951</v>
          </cell>
          <cell r="L389">
            <v>1179.2254300000059</v>
          </cell>
          <cell r="M389">
            <v>8955.7357199999969</v>
          </cell>
        </row>
        <row r="390">
          <cell r="A390" t="str">
            <v>Consolidado31138322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792.86041</v>
          </cell>
          <cell r="K390">
            <v>-395.90102000000002</v>
          </cell>
          <cell r="L390">
            <v>-208.00736000000001</v>
          </cell>
          <cell r="M390">
            <v>-52.300559999999962</v>
          </cell>
        </row>
        <row r="391">
          <cell r="A391" t="str">
            <v>Consolidado31138323</v>
          </cell>
          <cell r="B391">
            <v>3507.0200999999997</v>
          </cell>
          <cell r="C391">
            <v>3150.4509800000005</v>
          </cell>
          <cell r="D391">
            <v>3118.9878000000017</v>
          </cell>
          <cell r="E391">
            <v>3032.3137399999978</v>
          </cell>
          <cell r="F391">
            <v>3270.3843300000008</v>
          </cell>
          <cell r="G391">
            <v>2928.1811899999993</v>
          </cell>
          <cell r="H391">
            <v>4419.4919999999984</v>
          </cell>
          <cell r="I391">
            <v>4181.1250300000065</v>
          </cell>
          <cell r="J391">
            <v>13831.932100000002</v>
          </cell>
          <cell r="K391">
            <v>6855.7409299999927</v>
          </cell>
          <cell r="L391">
            <v>1387.2327900000018</v>
          </cell>
          <cell r="M391">
            <v>9008.0362800000003</v>
          </cell>
        </row>
        <row r="392">
          <cell r="A392" t="str">
            <v>Consolidado31138330</v>
          </cell>
          <cell r="B392">
            <v>1467.6013499999999</v>
          </cell>
          <cell r="C392">
            <v>1187.2874199999997</v>
          </cell>
          <cell r="D392">
            <v>1648.7094600000009</v>
          </cell>
          <cell r="E392">
            <v>946.63068999999905</v>
          </cell>
          <cell r="F392">
            <v>1015.4525200000007</v>
          </cell>
          <cell r="G392">
            <v>1365.91399</v>
          </cell>
          <cell r="H392">
            <v>2322.9984100000011</v>
          </cell>
          <cell r="I392">
            <v>1053.5011799999975</v>
          </cell>
          <cell r="J392">
            <v>-564.09117999999944</v>
          </cell>
          <cell r="K392">
            <v>1396.7711900000013</v>
          </cell>
          <cell r="L392">
            <v>886.24673000000075</v>
          </cell>
          <cell r="M392">
            <v>817.44866999999977</v>
          </cell>
        </row>
        <row r="393">
          <cell r="A393" t="str">
            <v>Consolidado31138333</v>
          </cell>
          <cell r="B393">
            <v>1467.6013499999999</v>
          </cell>
          <cell r="C393">
            <v>1187.2874199999997</v>
          </cell>
          <cell r="D393">
            <v>1648.7094600000009</v>
          </cell>
          <cell r="E393">
            <v>946.63068999999905</v>
          </cell>
          <cell r="F393">
            <v>1015.4525200000007</v>
          </cell>
          <cell r="G393">
            <v>1365.91399</v>
          </cell>
          <cell r="H393">
            <v>2322.9984100000011</v>
          </cell>
          <cell r="I393">
            <v>1053.5011799999975</v>
          </cell>
          <cell r="J393">
            <v>-564.09117999999944</v>
          </cell>
          <cell r="K393">
            <v>1396.7711900000013</v>
          </cell>
          <cell r="L393">
            <v>886.24673000000075</v>
          </cell>
          <cell r="M393">
            <v>817.44866999999977</v>
          </cell>
        </row>
        <row r="394">
          <cell r="A394" t="str">
            <v>Consolidado31138340</v>
          </cell>
          <cell r="B394">
            <v>128.76367999999999</v>
          </cell>
          <cell r="C394">
            <v>102.14176</v>
          </cell>
          <cell r="D394">
            <v>112.18594000000002</v>
          </cell>
          <cell r="E394">
            <v>96.943510000000003</v>
          </cell>
          <cell r="F394">
            <v>117.76846999999998</v>
          </cell>
          <cell r="G394">
            <v>20.741430000000037</v>
          </cell>
          <cell r="H394">
            <v>4.6649999999999636</v>
          </cell>
          <cell r="I394">
            <v>19.044489999999996</v>
          </cell>
          <cell r="J394">
            <v>3378.9546600000008</v>
          </cell>
          <cell r="K394">
            <v>-2505.668920000001</v>
          </cell>
          <cell r="L394">
            <v>246.1231499999999</v>
          </cell>
          <cell r="M394">
            <v>-206.5939999999996</v>
          </cell>
        </row>
        <row r="395">
          <cell r="A395" t="str">
            <v>Consolidado31138342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616.19950000000006</v>
          </cell>
          <cell r="K395">
            <v>-372.64267000000007</v>
          </cell>
          <cell r="L395">
            <v>-135.07437000000002</v>
          </cell>
          <cell r="M395">
            <v>-21.91413</v>
          </cell>
        </row>
        <row r="396">
          <cell r="A396" t="str">
            <v>Consolidado31138343</v>
          </cell>
          <cell r="B396">
            <v>128.76367999999999</v>
          </cell>
          <cell r="C396">
            <v>102.14176</v>
          </cell>
          <cell r="D396">
            <v>112.18594000000002</v>
          </cell>
          <cell r="E396">
            <v>96.943510000000003</v>
          </cell>
          <cell r="F396">
            <v>117.76846999999998</v>
          </cell>
          <cell r="G396">
            <v>20.741430000000037</v>
          </cell>
          <cell r="H396">
            <v>4.6649999999999636</v>
          </cell>
          <cell r="I396">
            <v>19.044489999999996</v>
          </cell>
          <cell r="J396">
            <v>2762.7551600000002</v>
          </cell>
          <cell r="K396">
            <v>-2133.0262500000003</v>
          </cell>
          <cell r="L396">
            <v>381.19752000000017</v>
          </cell>
          <cell r="M396">
            <v>-184.67986999999994</v>
          </cell>
        </row>
        <row r="397">
          <cell r="A397" t="str">
            <v>Consolidado31144300</v>
          </cell>
          <cell r="B397">
            <v>242.43836999999999</v>
          </cell>
          <cell r="C397">
            <v>238.6464</v>
          </cell>
          <cell r="D397">
            <v>841.22470000000021</v>
          </cell>
          <cell r="E397">
            <v>241.84019999999987</v>
          </cell>
          <cell r="F397">
            <v>239.19391000000019</v>
          </cell>
          <cell r="G397">
            <v>245.79401000000007</v>
          </cell>
          <cell r="H397">
            <v>461.63940999999977</v>
          </cell>
          <cell r="I397">
            <v>681.55292999999983</v>
          </cell>
          <cell r="J397">
            <v>1081.1676400000006</v>
          </cell>
          <cell r="K397">
            <v>2106.9936299999999</v>
          </cell>
          <cell r="L397">
            <v>3270.9449199999999</v>
          </cell>
          <cell r="M397">
            <v>4045.1155099999996</v>
          </cell>
        </row>
        <row r="398">
          <cell r="A398" t="str">
            <v>Consolidado41111320</v>
          </cell>
          <cell r="B398">
            <v>69189.331869999995</v>
          </cell>
          <cell r="C398">
            <v>64324.483040000021</v>
          </cell>
          <cell r="D398">
            <v>66776.372730000003</v>
          </cell>
          <cell r="E398">
            <v>67720.63460999995</v>
          </cell>
          <cell r="F398">
            <v>71963.331240000029</v>
          </cell>
          <cell r="G398">
            <v>74380.853460000013</v>
          </cell>
          <cell r="H398">
            <v>56379.796299999987</v>
          </cell>
          <cell r="I398">
            <v>64595.747319999966</v>
          </cell>
          <cell r="J398">
            <v>76699.571950000012</v>
          </cell>
          <cell r="K398">
            <v>59104.068460000213</v>
          </cell>
          <cell r="L398">
            <v>59507.405569999828</v>
          </cell>
          <cell r="M398">
            <v>56513.877870000084</v>
          </cell>
        </row>
        <row r="399">
          <cell r="A399" t="str">
            <v>Consolidado41111323</v>
          </cell>
          <cell r="B399">
            <v>41.7956</v>
          </cell>
          <cell r="C399">
            <v>41.047720000000005</v>
          </cell>
          <cell r="D399">
            <v>54.945069999999987</v>
          </cell>
          <cell r="E399">
            <v>55.490560000000016</v>
          </cell>
          <cell r="F399">
            <v>70.443379999999991</v>
          </cell>
          <cell r="G399">
            <v>60.705939999999941</v>
          </cell>
          <cell r="H399">
            <v>25.67270000000002</v>
          </cell>
          <cell r="I399">
            <v>35.353870000000029</v>
          </cell>
          <cell r="J399">
            <v>45.696150000000046</v>
          </cell>
          <cell r="K399">
            <v>29.402289999999937</v>
          </cell>
          <cell r="L399">
            <v>35.672970000000021</v>
          </cell>
          <cell r="M399">
            <v>25.450419999999951</v>
          </cell>
        </row>
        <row r="400">
          <cell r="A400" t="str">
            <v>Consolidado41111324</v>
          </cell>
          <cell r="B400">
            <v>2904.88355</v>
          </cell>
          <cell r="C400">
            <v>2699.3331600000006</v>
          </cell>
          <cell r="D400">
            <v>2357.8248600000006</v>
          </cell>
          <cell r="E400">
            <v>3138.9158099999986</v>
          </cell>
          <cell r="F400">
            <v>3594.5728600000002</v>
          </cell>
          <cell r="G400">
            <v>4346.6319399999993</v>
          </cell>
          <cell r="H400">
            <v>2193.3606400000026</v>
          </cell>
          <cell r="I400">
            <v>2760.8719899999996</v>
          </cell>
          <cell r="J400">
            <v>6559.0922199999986</v>
          </cell>
          <cell r="K400">
            <v>3952.0616400000035</v>
          </cell>
          <cell r="L400">
            <v>5027.1461899999995</v>
          </cell>
          <cell r="M400">
            <v>4954.504829999998</v>
          </cell>
        </row>
        <row r="401">
          <cell r="A401" t="str">
            <v>Consolidado41111325</v>
          </cell>
          <cell r="B401">
            <v>150.33160999999998</v>
          </cell>
          <cell r="C401">
            <v>-145.90378999999999</v>
          </cell>
          <cell r="D401">
            <v>5.4272099999999988</v>
          </cell>
          <cell r="E401">
            <v>1.1116400000000013</v>
          </cell>
          <cell r="F401">
            <v>1.5747599999999995</v>
          </cell>
          <cell r="G401">
            <v>0.96364999999999945</v>
          </cell>
          <cell r="H401">
            <v>1.2974300000000003</v>
          </cell>
          <cell r="I401">
            <v>1.9972300000000001</v>
          </cell>
          <cell r="J401">
            <v>3.214109999999998</v>
          </cell>
          <cell r="K401">
            <v>1.1359400000000015</v>
          </cell>
          <cell r="L401">
            <v>1.0410399999999989</v>
          </cell>
          <cell r="M401">
            <v>0.73873000000000033</v>
          </cell>
        </row>
        <row r="402">
          <cell r="A402" t="str">
            <v>Consolidado41111330</v>
          </cell>
          <cell r="B402">
            <v>1922.01305</v>
          </cell>
          <cell r="C402">
            <v>1728.9321199999995</v>
          </cell>
          <cell r="D402">
            <v>-1444.3927199999994</v>
          </cell>
          <cell r="E402">
            <v>2374.4188899999999</v>
          </cell>
          <cell r="F402">
            <v>199.95474999999988</v>
          </cell>
          <cell r="G402">
            <v>120.71892000000025</v>
          </cell>
          <cell r="H402">
            <v>23366.951590000001</v>
          </cell>
          <cell r="I402">
            <v>24599.721070000003</v>
          </cell>
          <cell r="J402">
            <v>30019.543669999985</v>
          </cell>
          <cell r="K402">
            <v>27422.429590000014</v>
          </cell>
          <cell r="L402">
            <v>24552.790999999983</v>
          </cell>
          <cell r="M402">
            <v>23858.433730000019</v>
          </cell>
        </row>
        <row r="403">
          <cell r="A403" t="str">
            <v>Consolidado41111333</v>
          </cell>
          <cell r="B403">
            <v>1010.9059500000001</v>
          </cell>
          <cell r="C403">
            <v>940.35074000000009</v>
          </cell>
          <cell r="D403">
            <v>-1947.2414300000003</v>
          </cell>
          <cell r="E403">
            <v>-3.6618999999999997</v>
          </cell>
          <cell r="F403">
            <v>3.5760000000000014E-2</v>
          </cell>
          <cell r="G403">
            <v>-0.20771000000000003</v>
          </cell>
          <cell r="H403">
            <v>1.95004</v>
          </cell>
          <cell r="I403">
            <v>4.1011800000000003</v>
          </cell>
          <cell r="J403">
            <v>4.9359199999999994</v>
          </cell>
          <cell r="K403">
            <v>3.8451199999999996</v>
          </cell>
          <cell r="L403">
            <v>3.435789999999999</v>
          </cell>
          <cell r="M403">
            <v>1.7779700000000034</v>
          </cell>
        </row>
        <row r="404">
          <cell r="A404" t="str">
            <v>Consolidado41111334</v>
          </cell>
          <cell r="B404">
            <v>366.29703999999998</v>
          </cell>
          <cell r="C404">
            <v>344.29455000000002</v>
          </cell>
          <cell r="D404">
            <v>571.67466999999988</v>
          </cell>
          <cell r="E404">
            <v>595.8786399999999</v>
          </cell>
          <cell r="F404">
            <v>548.5942</v>
          </cell>
          <cell r="G404">
            <v>543.74744000000055</v>
          </cell>
          <cell r="H404">
            <v>480.73590999999988</v>
          </cell>
          <cell r="I404">
            <v>897.5971699999991</v>
          </cell>
          <cell r="J404">
            <v>10612.572209999998</v>
          </cell>
          <cell r="K404">
            <v>5196.1541900000029</v>
          </cell>
          <cell r="L404">
            <v>3576.8917900000015</v>
          </cell>
          <cell r="M404">
            <v>5768.3812899999975</v>
          </cell>
        </row>
        <row r="405">
          <cell r="A405" t="str">
            <v>Consolidado41111335</v>
          </cell>
          <cell r="B405">
            <v>0</v>
          </cell>
          <cell r="C405">
            <v>3.3948100000000001</v>
          </cell>
          <cell r="D405">
            <v>-3.3948100000000001</v>
          </cell>
          <cell r="E405">
            <v>0.68779999999999997</v>
          </cell>
          <cell r="F405">
            <v>8.1700000000000106E-3</v>
          </cell>
          <cell r="G405">
            <v>5.8300000000000018E-3</v>
          </cell>
          <cell r="H405">
            <v>3.8628100000000001</v>
          </cell>
          <cell r="I405">
            <v>4.7277500000000003</v>
          </cell>
          <cell r="J405">
            <v>7.1386999999999983</v>
          </cell>
          <cell r="K405">
            <v>1.1526700000000005</v>
          </cell>
          <cell r="L405">
            <v>-0.1104699999999994</v>
          </cell>
          <cell r="M405">
            <v>-1.8999999999991246E-4</v>
          </cell>
        </row>
        <row r="65473">
          <cell r="A65473">
            <v>0</v>
          </cell>
          <cell r="B65473">
            <v>0</v>
          </cell>
          <cell r="C65473">
            <v>0</v>
          </cell>
          <cell r="D65473">
            <v>0</v>
          </cell>
          <cell r="E65473">
            <v>0</v>
          </cell>
          <cell r="F65473">
            <v>0</v>
          </cell>
          <cell r="G65473">
            <v>0</v>
          </cell>
          <cell r="H65473">
            <v>0</v>
          </cell>
          <cell r="I65473">
            <v>0</v>
          </cell>
          <cell r="J65473">
            <v>0</v>
          </cell>
          <cell r="K65473">
            <v>0</v>
          </cell>
          <cell r="L65473">
            <v>0</v>
          </cell>
          <cell r="M65473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RecUni"/>
      <sheetName val="DetDemoRes"/>
      <sheetName val="DetDemoRes (2)"/>
      <sheetName val="Demanda"/>
      <sheetName val="PlanInvA"/>
      <sheetName val="PlanInvB"/>
      <sheetName val="PlaFin"/>
      <sheetName val="FluxCxaInd"/>
      <sheetName val="FluxCxa"/>
      <sheetName val="BalPat"/>
      <sheetName val="RecHum"/>
      <sheetName val="Sispec"/>
      <sheetName val="SispecPSAP"/>
      <sheetName val="Tabelas"/>
      <sheetName val="MêsBase"/>
      <sheetName val="Sispec99"/>
      <sheetName val="DemoRes_(2)"/>
      <sheetName val="RecLiqServ_(2)"/>
      <sheetName val="DetDemoRes_(2)"/>
      <sheetName val="DemoRes_(2)1"/>
      <sheetName val="RecLiqServ_(2)1"/>
      <sheetName val="DetDemoRes_(2)1"/>
      <sheetName val="DemoRes_(2)3"/>
      <sheetName val="RecLiqServ_(2)3"/>
      <sheetName val="DetDemoRes_(2)3"/>
      <sheetName val="DemoRes_(2)2"/>
      <sheetName val="RecLiqServ_(2)2"/>
      <sheetName val="DetDemoRes_(2)2"/>
      <sheetName val="Simu_POT"/>
      <sheetName val="Principal"/>
      <sheetName val="Simulador"/>
      <sheetName val="BadeR2000_TNL"/>
      <sheetName val="Ano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Chave</v>
          </cell>
          <cell r="B1" t="str">
            <v>01/01/00</v>
          </cell>
          <cell r="C1" t="str">
            <v>01/02/00</v>
          </cell>
          <cell r="D1" t="str">
            <v>01/03/00</v>
          </cell>
          <cell r="E1" t="str">
            <v>01/04/00</v>
          </cell>
          <cell r="F1" t="str">
            <v>01/05/00</v>
          </cell>
          <cell r="G1" t="str">
            <v>01/06/00</v>
          </cell>
        </row>
        <row r="2">
          <cell r="A2" t="str">
            <v>Empresa Polo141100011</v>
          </cell>
          <cell r="B2">
            <v>11481.906949600001</v>
          </cell>
          <cell r="C2">
            <v>11271.560682299998</v>
          </cell>
          <cell r="D2">
            <v>13016.989928100003</v>
          </cell>
          <cell r="E2">
            <v>12317.723839999999</v>
          </cell>
          <cell r="F2">
            <v>11166.735189999992</v>
          </cell>
          <cell r="G2">
            <v>11705.652779999997</v>
          </cell>
        </row>
        <row r="3">
          <cell r="A3" t="str">
            <v>Empresa Polo141100013</v>
          </cell>
          <cell r="B3">
            <v>890.17300460000001</v>
          </cell>
          <cell r="C3">
            <v>558.91992899999991</v>
          </cell>
          <cell r="D3">
            <v>1011.8063064000003</v>
          </cell>
          <cell r="E3">
            <v>1149.3918199999994</v>
          </cell>
          <cell r="F3">
            <v>2215.0618100000011</v>
          </cell>
          <cell r="G3">
            <v>1323.6560299999992</v>
          </cell>
        </row>
        <row r="4">
          <cell r="A4" t="str">
            <v>Empresa Polo141100014</v>
          </cell>
          <cell r="B4">
            <v>42.300134800000002</v>
          </cell>
          <cell r="C4">
            <v>42.975131499999996</v>
          </cell>
          <cell r="D4">
            <v>70.873033700000008</v>
          </cell>
          <cell r="E4">
            <v>75.373549999999994</v>
          </cell>
          <cell r="F4">
            <v>122.68118000000001</v>
          </cell>
          <cell r="G4">
            <v>68.972689999999943</v>
          </cell>
        </row>
        <row r="5">
          <cell r="A5" t="str">
            <v>Empresa Polo141100015</v>
          </cell>
          <cell r="B5">
            <v>977.48490579999998</v>
          </cell>
          <cell r="C5">
            <v>1345.8053227</v>
          </cell>
          <cell r="D5">
            <v>2217.0097915000006</v>
          </cell>
          <cell r="E5">
            <v>933.57241999999951</v>
          </cell>
          <cell r="F5">
            <v>1666.4883499999987</v>
          </cell>
          <cell r="G5">
            <v>807.47407000000112</v>
          </cell>
        </row>
        <row r="6">
          <cell r="A6" t="str">
            <v>Empresa Polo141100021</v>
          </cell>
          <cell r="B6">
            <v>6210.0735664000003</v>
          </cell>
          <cell r="C6">
            <v>4759.9938950000014</v>
          </cell>
          <cell r="D6">
            <v>5214.0919286000026</v>
          </cell>
          <cell r="E6">
            <v>4889.8438399999941</v>
          </cell>
          <cell r="F6">
            <v>2626.6789200000021</v>
          </cell>
          <cell r="G6">
            <v>4701.9248799999987</v>
          </cell>
        </row>
        <row r="7">
          <cell r="A7" t="str">
            <v>Empresa Polo141100022</v>
          </cell>
          <cell r="B7">
            <v>1169.7627576999998</v>
          </cell>
          <cell r="C7">
            <v>1074.8231334000002</v>
          </cell>
          <cell r="D7">
            <v>1475.8932989</v>
          </cell>
          <cell r="E7">
            <v>1816.7371600000006</v>
          </cell>
          <cell r="F7">
            <v>2690.7356400000008</v>
          </cell>
          <cell r="G7">
            <v>1198.8764699999992</v>
          </cell>
        </row>
        <row r="8">
          <cell r="A8" t="str">
            <v>Empresa Polo141100023</v>
          </cell>
          <cell r="B8">
            <v>1765.9230812000001</v>
          </cell>
          <cell r="C8">
            <v>1222.9864837999999</v>
          </cell>
          <cell r="D8">
            <v>2218.0277050000004</v>
          </cell>
          <cell r="E8">
            <v>1554.0895199999995</v>
          </cell>
          <cell r="F8">
            <v>2118.8597599999994</v>
          </cell>
          <cell r="G8">
            <v>1472.1469799999995</v>
          </cell>
        </row>
        <row r="9">
          <cell r="A9" t="str">
            <v>Empresa Polo141100024</v>
          </cell>
          <cell r="B9">
            <v>1170.3203364000001</v>
          </cell>
          <cell r="C9">
            <v>1140.8472961999996</v>
          </cell>
          <cell r="D9">
            <v>1032.6810774000005</v>
          </cell>
          <cell r="E9">
            <v>1188.8314799999998</v>
          </cell>
          <cell r="F9">
            <v>1585.12273</v>
          </cell>
          <cell r="G9">
            <v>1142.6124200000022</v>
          </cell>
        </row>
        <row r="10">
          <cell r="A10" t="str">
            <v>Empresa Polo141100031</v>
          </cell>
          <cell r="B10">
            <v>2453.1541389000004</v>
          </cell>
          <cell r="C10">
            <v>2686.2875460999994</v>
          </cell>
          <cell r="D10">
            <v>2012.7244450000007</v>
          </cell>
          <cell r="E10">
            <v>1692.744859999998</v>
          </cell>
          <cell r="F10">
            <v>1636.9572300000018</v>
          </cell>
          <cell r="G10">
            <v>1829.7209800000019</v>
          </cell>
        </row>
        <row r="11">
          <cell r="A11" t="str">
            <v>Empresa Polo141100032</v>
          </cell>
          <cell r="B11">
            <v>1204.9747311000001</v>
          </cell>
          <cell r="C11">
            <v>846.3147442999998</v>
          </cell>
          <cell r="D11">
            <v>786.17274459999999</v>
          </cell>
          <cell r="E11">
            <v>964.03208000000041</v>
          </cell>
          <cell r="F11">
            <v>1009.545979999999</v>
          </cell>
          <cell r="G11">
            <v>515.99049999999988</v>
          </cell>
        </row>
        <row r="12">
          <cell r="A12" t="str">
            <v>Empresa Polo141100050</v>
          </cell>
          <cell r="B12">
            <v>177.59183000000002</v>
          </cell>
          <cell r="C12">
            <v>318.16829999999999</v>
          </cell>
          <cell r="D12">
            <v>635.62440999999978</v>
          </cell>
          <cell r="E12">
            <v>37.940039999999954</v>
          </cell>
          <cell r="F12">
            <v>793.21111000000042</v>
          </cell>
          <cell r="G12">
            <v>825.35176999999999</v>
          </cell>
        </row>
        <row r="13">
          <cell r="A13" t="str">
            <v>Empresa Polo141100200</v>
          </cell>
          <cell r="B13">
            <v>1885.0848000000001</v>
          </cell>
          <cell r="C13">
            <v>2002.9245799999994</v>
          </cell>
          <cell r="D13">
            <v>1414.6345900000006</v>
          </cell>
          <cell r="E13">
            <v>1384.1800999999996</v>
          </cell>
          <cell r="F13">
            <v>1617.67551</v>
          </cell>
          <cell r="G13">
            <v>2212.1933800000006</v>
          </cell>
        </row>
        <row r="14">
          <cell r="A14" t="str">
            <v>Empresa Polo141100210</v>
          </cell>
          <cell r="B14">
            <v>253.19493999999997</v>
          </cell>
          <cell r="C14">
            <v>291.31199000000004</v>
          </cell>
          <cell r="D14">
            <v>224.53882999999996</v>
          </cell>
          <cell r="E14">
            <v>535.44229999999993</v>
          </cell>
          <cell r="F14">
            <v>326.69327999999996</v>
          </cell>
          <cell r="G14">
            <v>365.58230000000026</v>
          </cell>
        </row>
        <row r="15">
          <cell r="A15" t="str">
            <v>Empresa Polo141100220</v>
          </cell>
          <cell r="B15">
            <v>140.25214000000003</v>
          </cell>
          <cell r="C15">
            <v>138.93465999999998</v>
          </cell>
          <cell r="D15">
            <v>225.96228000000002</v>
          </cell>
          <cell r="E15">
            <v>200.46241999999995</v>
          </cell>
          <cell r="F15">
            <v>184.14971000000003</v>
          </cell>
          <cell r="G15">
            <v>193.3934999999999</v>
          </cell>
        </row>
        <row r="16">
          <cell r="A16" t="str">
            <v>Empresa Polo141100300</v>
          </cell>
          <cell r="B16">
            <v>929.55090999999993</v>
          </cell>
          <cell r="C16">
            <v>513.60866310000029</v>
          </cell>
          <cell r="D16">
            <v>1153.8122368999998</v>
          </cell>
          <cell r="E16">
            <v>753.2777900000001</v>
          </cell>
          <cell r="F16">
            <v>2076.5181300000004</v>
          </cell>
          <cell r="G16">
            <v>656.81617999999889</v>
          </cell>
        </row>
        <row r="17">
          <cell r="A17" t="str">
            <v>Empresa Polo141100310</v>
          </cell>
          <cell r="B17">
            <v>153.29721000000001</v>
          </cell>
          <cell r="C17">
            <v>284.21540420000002</v>
          </cell>
          <cell r="D17">
            <v>-99.876914200000044</v>
          </cell>
          <cell r="E17">
            <v>152.35766999999998</v>
          </cell>
          <cell r="F17">
            <v>-360.96017999999998</v>
          </cell>
          <cell r="G17">
            <v>99.758200000000016</v>
          </cell>
        </row>
        <row r="18">
          <cell r="A18" t="str">
            <v>Empresa Polo141100320</v>
          </cell>
          <cell r="B18">
            <v>64.911259999999999</v>
          </cell>
          <cell r="C18">
            <v>456.05317009999999</v>
          </cell>
          <cell r="D18">
            <v>134.51919989999999</v>
          </cell>
          <cell r="E18">
            <v>147.30675000000008</v>
          </cell>
          <cell r="F18">
            <v>152.97722999999985</v>
          </cell>
          <cell r="G18">
            <v>201.19855000000007</v>
          </cell>
        </row>
        <row r="19">
          <cell r="A19" t="str">
            <v>Empresa Polo141100330</v>
          </cell>
          <cell r="B19">
            <v>74.117450000000005</v>
          </cell>
          <cell r="C19">
            <v>111.21714259999997</v>
          </cell>
          <cell r="D19">
            <v>21.014807399999995</v>
          </cell>
          <cell r="E19">
            <v>71.384589999999974</v>
          </cell>
          <cell r="F19">
            <v>54.686170000000061</v>
          </cell>
          <cell r="G19">
            <v>77.162070000000085</v>
          </cell>
        </row>
        <row r="20">
          <cell r="A20" t="str">
            <v>Empresa Polo141100400</v>
          </cell>
          <cell r="B20">
            <v>332.52625</v>
          </cell>
          <cell r="C20">
            <v>439.14192000000003</v>
          </cell>
          <cell r="D20">
            <v>317.62688999999989</v>
          </cell>
          <cell r="E20">
            <v>170.71903999999995</v>
          </cell>
          <cell r="F20">
            <v>242.53550000000018</v>
          </cell>
          <cell r="G20">
            <v>235.21048999999971</v>
          </cell>
        </row>
        <row r="21">
          <cell r="A21" t="str">
            <v>Empresa Polo141100410</v>
          </cell>
          <cell r="B21">
            <v>30.268650000000001</v>
          </cell>
          <cell r="C21">
            <v>37.055720000000001</v>
          </cell>
          <cell r="D21">
            <v>30.417330000000007</v>
          </cell>
          <cell r="E21">
            <v>36.033100000000019</v>
          </cell>
          <cell r="F21">
            <v>43.835189999999955</v>
          </cell>
          <cell r="G21">
            <v>37.978800000000007</v>
          </cell>
        </row>
        <row r="22">
          <cell r="A22" t="str">
            <v>Empresa Polo141100420</v>
          </cell>
          <cell r="B22">
            <v>67.149349999999998</v>
          </cell>
          <cell r="C22">
            <v>105.98468</v>
          </cell>
          <cell r="D22">
            <v>69.698240000000027</v>
          </cell>
          <cell r="E22">
            <v>70.251889999999975</v>
          </cell>
          <cell r="F22">
            <v>88.499050000000011</v>
          </cell>
          <cell r="G22">
            <v>112.46548999999993</v>
          </cell>
        </row>
        <row r="23">
          <cell r="A23" t="str">
            <v>Empresa Polo141100500</v>
          </cell>
          <cell r="B23">
            <v>238.20644040000002</v>
          </cell>
          <cell r="C23">
            <v>133.88957989999994</v>
          </cell>
          <cell r="D23">
            <v>93.248569700000019</v>
          </cell>
          <cell r="E23">
            <v>562.78116000000023</v>
          </cell>
          <cell r="F23">
            <v>657.28368</v>
          </cell>
          <cell r="G23">
            <v>301.92610999999943</v>
          </cell>
        </row>
        <row r="24">
          <cell r="A24" t="str">
            <v>Empresa Polo141100505</v>
          </cell>
          <cell r="B24">
            <v>41.354489999999998</v>
          </cell>
          <cell r="C24">
            <v>-12.726449999999996</v>
          </cell>
          <cell r="D24">
            <v>176.42081999999999</v>
          </cell>
          <cell r="E24">
            <v>1440.3066199999998</v>
          </cell>
          <cell r="F24">
            <v>1793.4517600000001</v>
          </cell>
          <cell r="G24">
            <v>273.82337999999982</v>
          </cell>
        </row>
        <row r="25">
          <cell r="A25" t="str">
            <v>Empresa Polo141100510</v>
          </cell>
          <cell r="B25">
            <v>660.72101000000009</v>
          </cell>
          <cell r="C25">
            <v>2594.5530094999999</v>
          </cell>
          <cell r="D25">
            <v>371.37844050000012</v>
          </cell>
          <cell r="E25">
            <v>1040.73801</v>
          </cell>
          <cell r="F25">
            <v>1679.0969999999998</v>
          </cell>
          <cell r="G25">
            <v>1346.8161700000001</v>
          </cell>
        </row>
        <row r="26">
          <cell r="A26" t="str">
            <v>Empresa Polo141200011</v>
          </cell>
          <cell r="B26">
            <v>2448.5553500000001</v>
          </cell>
          <cell r="C26">
            <v>1714.4810999999986</v>
          </cell>
          <cell r="D26">
            <v>3792.3110400000014</v>
          </cell>
          <cell r="E26">
            <v>2286.1982000000007</v>
          </cell>
          <cell r="F26">
            <v>-170.05045000000064</v>
          </cell>
          <cell r="G26">
            <v>4889.2374299999956</v>
          </cell>
        </row>
        <row r="27">
          <cell r="A27" t="str">
            <v>Empresa Polo141200012</v>
          </cell>
          <cell r="B27">
            <v>573.80869000000007</v>
          </cell>
          <cell r="C27">
            <v>970.03188999999998</v>
          </cell>
          <cell r="D27">
            <v>656.56444999999985</v>
          </cell>
          <cell r="E27">
            <v>1706.0458900000003</v>
          </cell>
          <cell r="F27">
            <v>2070.5687499999995</v>
          </cell>
          <cell r="G27">
            <v>2418.9025600000004</v>
          </cell>
        </row>
        <row r="28">
          <cell r="A28" t="str">
            <v>Empresa Polo141200013</v>
          </cell>
          <cell r="B28">
            <v>178.43312000000003</v>
          </cell>
          <cell r="C28">
            <v>342.79005999999993</v>
          </cell>
          <cell r="D28">
            <v>-340.37429999999995</v>
          </cell>
          <cell r="E28">
            <v>73.430180000000007</v>
          </cell>
          <cell r="F28">
            <v>612.72113999999988</v>
          </cell>
          <cell r="G28">
            <v>250.78105000000005</v>
          </cell>
        </row>
        <row r="29">
          <cell r="A29" t="str">
            <v>Empresa Polo141200020</v>
          </cell>
          <cell r="B29">
            <v>353.85342999999995</v>
          </cell>
          <cell r="C29">
            <v>500.11598900000007</v>
          </cell>
          <cell r="D29">
            <v>-374.41155900000007</v>
          </cell>
          <cell r="E29">
            <v>686.87400000000025</v>
          </cell>
          <cell r="F29">
            <v>1108.78116</v>
          </cell>
          <cell r="G29">
            <v>513.89063000000078</v>
          </cell>
        </row>
        <row r="30">
          <cell r="A30" t="str">
            <v>Empresa Polo141200030</v>
          </cell>
          <cell r="B30">
            <v>95.992749999999987</v>
          </cell>
          <cell r="C30">
            <v>-8.3768310999999898</v>
          </cell>
          <cell r="D30">
            <v>-42.552898900000002</v>
          </cell>
          <cell r="E30">
            <v>83.446539999999999</v>
          </cell>
          <cell r="F30">
            <v>-34.018289999999993</v>
          </cell>
          <cell r="G30">
            <v>-10.172139999999999</v>
          </cell>
        </row>
        <row r="31">
          <cell r="A31" t="str">
            <v>Empresa Polo141200040</v>
          </cell>
          <cell r="B31">
            <v>249.83895000000001</v>
          </cell>
          <cell r="C31">
            <v>-95.315850600000005</v>
          </cell>
          <cell r="D31">
            <v>-97.630389400000013</v>
          </cell>
          <cell r="E31">
            <v>59.296630000000015</v>
          </cell>
          <cell r="F31">
            <v>35.163879999999978</v>
          </cell>
          <cell r="G31">
            <v>46.161640000000006</v>
          </cell>
        </row>
        <row r="32">
          <cell r="A32" t="str">
            <v>Empresa Polo141200050</v>
          </cell>
          <cell r="B32">
            <v>540.59717000000001</v>
          </cell>
          <cell r="C32">
            <v>623.11128009999993</v>
          </cell>
          <cell r="D32">
            <v>289.96215989999996</v>
          </cell>
          <cell r="E32">
            <v>468.83959000000027</v>
          </cell>
          <cell r="F32">
            <v>256.41415999999981</v>
          </cell>
          <cell r="G32">
            <v>887.03420000000006</v>
          </cell>
        </row>
        <row r="33">
          <cell r="A33" t="str">
            <v>Empresa Polo141200060</v>
          </cell>
          <cell r="B33">
            <v>549.05683999999997</v>
          </cell>
          <cell r="C33">
            <v>133.9042326</v>
          </cell>
          <cell r="D33">
            <v>-305.37821259999998</v>
          </cell>
          <cell r="E33">
            <v>36.633519999999976</v>
          </cell>
          <cell r="F33">
            <v>3116.8411800000003</v>
          </cell>
          <cell r="G33">
            <v>-2985.7639799999997</v>
          </cell>
        </row>
        <row r="34">
          <cell r="A34" t="str">
            <v>Empresa Polo141200100</v>
          </cell>
          <cell r="B34">
            <v>40.660579999999996</v>
          </cell>
          <cell r="C34">
            <v>84.637360000000015</v>
          </cell>
          <cell r="D34">
            <v>60.775409999999994</v>
          </cell>
          <cell r="E34">
            <v>165.98579000000001</v>
          </cell>
          <cell r="F34">
            <v>92.499850000000038</v>
          </cell>
          <cell r="G34">
            <v>134.57476999999989</v>
          </cell>
        </row>
        <row r="35">
          <cell r="A35" t="str">
            <v>Empresa Polo141200200</v>
          </cell>
          <cell r="B35">
            <v>163.64121</v>
          </cell>
          <cell r="C35">
            <v>191.98303999999996</v>
          </cell>
          <cell r="D35">
            <v>303.73931999999991</v>
          </cell>
          <cell r="E35">
            <v>609.02857000000029</v>
          </cell>
          <cell r="F35">
            <v>922.14871999999991</v>
          </cell>
          <cell r="G35">
            <v>1474.8067799999994</v>
          </cell>
        </row>
        <row r="36">
          <cell r="A36" t="str">
            <v>Empresa Polo141200210</v>
          </cell>
          <cell r="B36">
            <v>109.21218999999999</v>
          </cell>
          <cell r="C36">
            <v>185.51749000000004</v>
          </cell>
          <cell r="D36">
            <v>563.11276999999995</v>
          </cell>
          <cell r="E36">
            <v>189.55778000000021</v>
          </cell>
          <cell r="F36">
            <v>188.66232999999966</v>
          </cell>
          <cell r="G36">
            <v>263.78713999999991</v>
          </cell>
        </row>
        <row r="37">
          <cell r="A37" t="str">
            <v>Empresa Polo141200300</v>
          </cell>
          <cell r="B37">
            <v>0.98348999999999998</v>
          </cell>
          <cell r="C37">
            <v>1.1146199999999997</v>
          </cell>
          <cell r="D37">
            <v>2.1102800000000008</v>
          </cell>
          <cell r="E37">
            <v>17.611829999999998</v>
          </cell>
          <cell r="F37">
            <v>2.843989999999998</v>
          </cell>
          <cell r="G37">
            <v>1.466940000000001</v>
          </cell>
        </row>
        <row r="38">
          <cell r="A38" t="str">
            <v>Empresa Polo141200400</v>
          </cell>
          <cell r="B38">
            <v>79.362750000000005</v>
          </cell>
          <cell r="C38">
            <v>60.137309999999985</v>
          </cell>
          <cell r="D38">
            <v>103.95244</v>
          </cell>
          <cell r="E38">
            <v>97.831740000000082</v>
          </cell>
          <cell r="F38">
            <v>73.575940000000003</v>
          </cell>
          <cell r="G38">
            <v>77.247949999999946</v>
          </cell>
        </row>
        <row r="39">
          <cell r="A39" t="str">
            <v>Empresa Polo141200500</v>
          </cell>
          <cell r="B39">
            <v>118.56873999999999</v>
          </cell>
          <cell r="C39">
            <v>81.244060000000019</v>
          </cell>
          <cell r="D39">
            <v>59.805320000000023</v>
          </cell>
          <cell r="E39">
            <v>84.45563999999996</v>
          </cell>
          <cell r="F39">
            <v>179.89331000000004</v>
          </cell>
          <cell r="G39">
            <v>88.289299999999912</v>
          </cell>
        </row>
        <row r="40">
          <cell r="A40" t="str">
            <v>Empresa Polo141200600</v>
          </cell>
          <cell r="B40">
            <v>4770.0934200000002</v>
          </cell>
          <cell r="C40">
            <v>8193.3314900000005</v>
          </cell>
          <cell r="D40">
            <v>9074.9467999999997</v>
          </cell>
          <cell r="E40">
            <v>7269.6815999999999</v>
          </cell>
          <cell r="F40">
            <v>7958.371280000003</v>
          </cell>
          <cell r="G40">
            <v>8356.5041900000069</v>
          </cell>
        </row>
        <row r="41">
          <cell r="A41" t="str">
            <v>Empresa Polo141200710</v>
          </cell>
          <cell r="B41">
            <v>1.69333</v>
          </cell>
          <cell r="C41">
            <v>29.0151836</v>
          </cell>
          <cell r="D41">
            <v>-10.736643600000004</v>
          </cell>
          <cell r="E41">
            <v>1.2437300000000029</v>
          </cell>
          <cell r="F41">
            <v>1.2012100000000032</v>
          </cell>
          <cell r="G41">
            <v>6.2089300000000023</v>
          </cell>
        </row>
        <row r="42">
          <cell r="A42" t="str">
            <v>Empresa Polo141200720</v>
          </cell>
          <cell r="B42">
            <v>371.28602000000001</v>
          </cell>
          <cell r="C42">
            <v>612.78040410000006</v>
          </cell>
          <cell r="D42">
            <v>15.392865899999947</v>
          </cell>
          <cell r="E42">
            <v>568.76448000000005</v>
          </cell>
          <cell r="F42">
            <v>713.36941999999999</v>
          </cell>
          <cell r="G42">
            <v>880.09590000000026</v>
          </cell>
        </row>
        <row r="43">
          <cell r="A43" t="str">
            <v>Empresa Polo141200730</v>
          </cell>
          <cell r="B43">
            <v>0</v>
          </cell>
          <cell r="C43">
            <v>-0.20430000000000004</v>
          </cell>
          <cell r="D43">
            <v>1.2448700000000001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Empresa Polo141200740</v>
          </cell>
          <cell r="B44">
            <v>0</v>
          </cell>
          <cell r="C44">
            <v>8.6111199999999997</v>
          </cell>
          <cell r="D44">
            <v>1.4492399999999996</v>
          </cell>
          <cell r="E44">
            <v>1.0811100000000007</v>
          </cell>
          <cell r="F44">
            <v>2.0160399999999985</v>
          </cell>
          <cell r="G44">
            <v>1.7313700000000019</v>
          </cell>
        </row>
        <row r="45">
          <cell r="A45" t="str">
            <v>Empresa Polo141200790</v>
          </cell>
          <cell r="B45">
            <v>588.79844000000003</v>
          </cell>
          <cell r="C45">
            <v>522.95379230000003</v>
          </cell>
          <cell r="D45">
            <v>-273.00569230000008</v>
          </cell>
          <cell r="E45">
            <v>286.29007999999988</v>
          </cell>
          <cell r="F45">
            <v>269.33473999999978</v>
          </cell>
          <cell r="G45">
            <v>149.86991000000012</v>
          </cell>
        </row>
        <row r="46">
          <cell r="A46" t="str">
            <v>Empresa Polo141300011</v>
          </cell>
          <cell r="B46">
            <v>9709.564980000001</v>
          </cell>
          <cell r="C46">
            <v>7144.6279199999972</v>
          </cell>
          <cell r="D46">
            <v>19867.368170000005</v>
          </cell>
          <cell r="E46">
            <v>10110.968329999996</v>
          </cell>
          <cell r="F46">
            <v>-9281.3782199999987</v>
          </cell>
          <cell r="G46">
            <v>34331.927049999998</v>
          </cell>
        </row>
        <row r="47">
          <cell r="A47" t="str">
            <v>Empresa Polo141300012</v>
          </cell>
          <cell r="B47">
            <v>6267.0207499999997</v>
          </cell>
          <cell r="C47">
            <v>11031.348440000002</v>
          </cell>
          <cell r="D47">
            <v>9587.6920799999971</v>
          </cell>
          <cell r="E47">
            <v>9453.2538700000077</v>
          </cell>
          <cell r="F47">
            <v>-4481.1802300000018</v>
          </cell>
          <cell r="G47">
            <v>3587.5932099999991</v>
          </cell>
        </row>
        <row r="48">
          <cell r="A48" t="str">
            <v>Empresa Polo141300013</v>
          </cell>
          <cell r="B48">
            <v>1031.8036</v>
          </cell>
          <cell r="C48">
            <v>4426.3737000000001</v>
          </cell>
          <cell r="D48">
            <v>-4171.9100500000004</v>
          </cell>
          <cell r="E48">
            <v>600.1582699999999</v>
          </cell>
          <cell r="F48">
            <v>842.34519999999998</v>
          </cell>
          <cell r="G48">
            <v>1379.8837100000005</v>
          </cell>
        </row>
        <row r="49">
          <cell r="A49" t="str">
            <v>Empresa Polo141300020</v>
          </cell>
          <cell r="B49">
            <v>2029.5411549999999</v>
          </cell>
          <cell r="C49">
            <v>2785.0469750000002</v>
          </cell>
          <cell r="D49">
            <v>-872.73971000000074</v>
          </cell>
          <cell r="E49">
            <v>2081.9268099999999</v>
          </cell>
          <cell r="F49">
            <v>19788.747130000003</v>
          </cell>
          <cell r="G49">
            <v>-2979.5374600000068</v>
          </cell>
        </row>
        <row r="50">
          <cell r="A50" t="str">
            <v>Empresa Polo141300030</v>
          </cell>
          <cell r="B50">
            <v>736.19116679999991</v>
          </cell>
          <cell r="C50">
            <v>259.74035470000013</v>
          </cell>
          <cell r="D50">
            <v>260.78593850000004</v>
          </cell>
          <cell r="E50">
            <v>273.25733000000037</v>
          </cell>
          <cell r="F50">
            <v>210.59389999999962</v>
          </cell>
          <cell r="G50">
            <v>346.78323000000046</v>
          </cell>
        </row>
        <row r="51">
          <cell r="A51" t="str">
            <v>Empresa Polo141300040</v>
          </cell>
          <cell r="B51">
            <v>1458.1454019999999</v>
          </cell>
          <cell r="C51">
            <v>366.50617860000011</v>
          </cell>
          <cell r="D51">
            <v>-65.789120599999933</v>
          </cell>
          <cell r="E51">
            <v>386.65284999999972</v>
          </cell>
          <cell r="F51">
            <v>656.8437200000003</v>
          </cell>
          <cell r="G51">
            <v>645.82130000000006</v>
          </cell>
        </row>
        <row r="52">
          <cell r="A52" t="str">
            <v>Empresa Polo141300050</v>
          </cell>
          <cell r="B52">
            <v>2851.3854447999997</v>
          </cell>
          <cell r="C52">
            <v>2435.8262073000001</v>
          </cell>
          <cell r="D52">
            <v>1053.7629979000003</v>
          </cell>
          <cell r="E52">
            <v>-337.46660000000065</v>
          </cell>
          <cell r="F52">
            <v>-2550.990589999999</v>
          </cell>
          <cell r="G52">
            <v>826.90328999999929</v>
          </cell>
        </row>
        <row r="53">
          <cell r="A53" t="str">
            <v>Empresa Polo141300060</v>
          </cell>
          <cell r="B53">
            <v>506.06175159999998</v>
          </cell>
          <cell r="C53">
            <v>651.22806450000007</v>
          </cell>
          <cell r="D53">
            <v>-592.96341610000002</v>
          </cell>
          <cell r="E53">
            <v>227.49843999999996</v>
          </cell>
          <cell r="F53">
            <v>18058.298300000002</v>
          </cell>
          <cell r="G53">
            <v>-17179.449710000001</v>
          </cell>
        </row>
        <row r="54">
          <cell r="A54" t="str">
            <v>Empresa Polo141300100</v>
          </cell>
          <cell r="B54">
            <v>225.07643000000002</v>
          </cell>
          <cell r="C54">
            <v>359.96043999999989</v>
          </cell>
          <cell r="D54">
            <v>255.61725000000024</v>
          </cell>
          <cell r="E54">
            <v>447.99929999999972</v>
          </cell>
          <cell r="F54">
            <v>213.01051000000029</v>
          </cell>
          <cell r="G54">
            <v>152.41264000000001</v>
          </cell>
        </row>
        <row r="55">
          <cell r="A55" t="str">
            <v>Empresa Polo141300200</v>
          </cell>
          <cell r="B55">
            <v>61.719409999999989</v>
          </cell>
          <cell r="C55">
            <v>82.848420000000033</v>
          </cell>
          <cell r="D55">
            <v>65.685579999999987</v>
          </cell>
          <cell r="E55">
            <v>124.3563</v>
          </cell>
          <cell r="F55">
            <v>656.90623000000005</v>
          </cell>
          <cell r="G55">
            <v>-307.10230000000001</v>
          </cell>
        </row>
        <row r="56">
          <cell r="A56" t="str">
            <v>Empresa Polo141300300</v>
          </cell>
          <cell r="B56">
            <v>9.7876799999999999</v>
          </cell>
          <cell r="C56">
            <v>9.6174400000000002</v>
          </cell>
          <cell r="D56">
            <v>71.547970000000007</v>
          </cell>
          <cell r="E56">
            <v>57.78313</v>
          </cell>
          <cell r="F56">
            <v>225.33863000000002</v>
          </cell>
          <cell r="G56">
            <v>180.00125</v>
          </cell>
        </row>
        <row r="57">
          <cell r="A57" t="str">
            <v>Empresa Polo141300400</v>
          </cell>
          <cell r="B57">
            <v>61.627780000000001</v>
          </cell>
          <cell r="C57">
            <v>109.92871</v>
          </cell>
          <cell r="D57">
            <v>-99.449520000000007</v>
          </cell>
          <cell r="E57">
            <v>10.824730000000017</v>
          </cell>
          <cell r="F57">
            <v>4.9783499999999918</v>
          </cell>
          <cell r="G57">
            <v>30.214029999999994</v>
          </cell>
        </row>
        <row r="58">
          <cell r="A58" t="str">
            <v>Empresa Polo141300410</v>
          </cell>
          <cell r="B58">
            <v>0</v>
          </cell>
          <cell r="C58">
            <v>0</v>
          </cell>
          <cell r="D58">
            <v>6.5860000000000003</v>
          </cell>
          <cell r="E58">
            <v>0</v>
          </cell>
          <cell r="F58">
            <v>0.84890000000000043</v>
          </cell>
          <cell r="G58">
            <v>0</v>
          </cell>
        </row>
        <row r="59">
          <cell r="A59" t="str">
            <v>Empresa Polo141300500</v>
          </cell>
          <cell r="B59">
            <v>96654.760650000011</v>
          </cell>
          <cell r="C59">
            <v>110085.65285000001</v>
          </cell>
          <cell r="D59">
            <v>101578.54574999999</v>
          </cell>
          <cell r="E59">
            <v>109370.92227000004</v>
          </cell>
          <cell r="F59">
            <v>122702.51254999998</v>
          </cell>
          <cell r="G59">
            <v>120268.47699</v>
          </cell>
        </row>
        <row r="60">
          <cell r="A60" t="str">
            <v>Empresa Polo141300600</v>
          </cell>
          <cell r="B60">
            <v>1224.0138299999999</v>
          </cell>
          <cell r="C60">
            <v>1270.6209199999998</v>
          </cell>
          <cell r="D60">
            <v>4388.8772700000009</v>
          </cell>
          <cell r="E60">
            <v>-1675.5044099999996</v>
          </cell>
          <cell r="F60">
            <v>918.8584299999975</v>
          </cell>
          <cell r="G60">
            <v>1215.1486999999997</v>
          </cell>
        </row>
        <row r="61">
          <cell r="A61" t="str">
            <v>Empresa Polo141300800</v>
          </cell>
          <cell r="B61">
            <v>-14.069179999999999</v>
          </cell>
          <cell r="C61">
            <v>418.65460000000002</v>
          </cell>
          <cell r="D61">
            <v>236.91977999999995</v>
          </cell>
          <cell r="E61">
            <v>209.65256999999997</v>
          </cell>
          <cell r="F61">
            <v>175.83158000000014</v>
          </cell>
          <cell r="G61">
            <v>243.86451999999986</v>
          </cell>
        </row>
        <row r="62">
          <cell r="A62" t="str">
            <v>Empresa Polo141300900</v>
          </cell>
          <cell r="B62">
            <v>4573.0899900000004</v>
          </cell>
          <cell r="C62">
            <v>4833.5628499999984</v>
          </cell>
          <cell r="D62">
            <v>4093.6538700000019</v>
          </cell>
          <cell r="E62">
            <v>3552.3751699999993</v>
          </cell>
          <cell r="F62">
            <v>3450.7330299999958</v>
          </cell>
          <cell r="G62">
            <v>3776.2358800000075</v>
          </cell>
        </row>
        <row r="63">
          <cell r="A63" t="str">
            <v>Empresa Polo141301000</v>
          </cell>
          <cell r="B63">
            <v>928.68284000000006</v>
          </cell>
          <cell r="C63">
            <v>840.48296999999991</v>
          </cell>
          <cell r="D63">
            <v>1028.8175500000002</v>
          </cell>
          <cell r="E63">
            <v>864.16251999999986</v>
          </cell>
          <cell r="F63">
            <v>2237.4411600000003</v>
          </cell>
          <cell r="G63">
            <v>2263.1792299999997</v>
          </cell>
        </row>
        <row r="64">
          <cell r="A64" t="str">
            <v>Empresa Polo141301100</v>
          </cell>
          <cell r="B64">
            <v>-8.0028100000000002</v>
          </cell>
          <cell r="C64">
            <v>102.45785999999998</v>
          </cell>
          <cell r="D64">
            <v>59.158380000000008</v>
          </cell>
          <cell r="E64">
            <v>51.45526000000001</v>
          </cell>
          <cell r="F64">
            <v>108.41881000000001</v>
          </cell>
          <cell r="G64">
            <v>-3.779679999999928</v>
          </cell>
        </row>
        <row r="65">
          <cell r="A65" t="str">
            <v>Empresa Polo141301300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24.11023999999999</v>
          </cell>
        </row>
        <row r="66">
          <cell r="A66" t="str">
            <v>Empresa Polo141301310</v>
          </cell>
          <cell r="B66">
            <v>22.273330000000001</v>
          </cell>
          <cell r="C66">
            <v>0</v>
          </cell>
          <cell r="D66">
            <v>32.384999999999998</v>
          </cell>
          <cell r="E66">
            <v>13.796999999999997</v>
          </cell>
          <cell r="F66">
            <v>25.534610000000001</v>
          </cell>
          <cell r="G66">
            <v>171.20301000000006</v>
          </cell>
        </row>
        <row r="67">
          <cell r="A67" t="str">
            <v>Empresa Polo141301330</v>
          </cell>
          <cell r="B67">
            <v>8.3546800000000001</v>
          </cell>
          <cell r="C67">
            <v>0.23799999999999955</v>
          </cell>
          <cell r="D67">
            <v>15.057080000000001</v>
          </cell>
          <cell r="E67">
            <v>2.0747</v>
          </cell>
          <cell r="F67">
            <v>148.13703000000001</v>
          </cell>
          <cell r="G67">
            <v>13063.211160000001</v>
          </cell>
        </row>
        <row r="68">
          <cell r="A68" t="str">
            <v>Empresa Polo141301350</v>
          </cell>
          <cell r="B68">
            <v>413.96316999999999</v>
          </cell>
          <cell r="C68">
            <v>584.02764999999999</v>
          </cell>
          <cell r="D68">
            <v>5892.3433499999992</v>
          </cell>
          <cell r="E68">
            <v>3040.6188800000009</v>
          </cell>
          <cell r="F68">
            <v>-128.28659000000152</v>
          </cell>
          <cell r="G68">
            <v>-138.75112999999874</v>
          </cell>
        </row>
        <row r="69">
          <cell r="A69" t="str">
            <v>Empresa Polo141301360</v>
          </cell>
          <cell r="B69">
            <v>1521.3442499999999</v>
          </cell>
          <cell r="C69">
            <v>2752.3344999999999</v>
          </cell>
          <cell r="D69">
            <v>1521.3442500000001</v>
          </cell>
          <cell r="E69">
            <v>5781.5736399999996</v>
          </cell>
          <cell r="F69">
            <v>3953.1282300000003</v>
          </cell>
          <cell r="G69">
            <v>-137.22334999999993</v>
          </cell>
        </row>
        <row r="70">
          <cell r="A70" t="str">
            <v>Empresa Polo141301390</v>
          </cell>
          <cell r="B70">
            <v>13.16873</v>
          </cell>
          <cell r="C70">
            <v>32.539389999999997</v>
          </cell>
          <cell r="D70">
            <v>603.30043999999998</v>
          </cell>
          <cell r="E70">
            <v>-198.97294000000005</v>
          </cell>
          <cell r="F70">
            <v>25.663510000000031</v>
          </cell>
          <cell r="G70">
            <v>119.02894000000001</v>
          </cell>
        </row>
        <row r="71">
          <cell r="A71" t="str">
            <v>Empresa Polo141301400</v>
          </cell>
          <cell r="B71">
            <v>11.86378</v>
          </cell>
          <cell r="C71">
            <v>714.81793000000005</v>
          </cell>
          <cell r="D71">
            <v>414.22782999999959</v>
          </cell>
          <cell r="E71">
            <v>-983.95036999999968</v>
          </cell>
          <cell r="F71">
            <v>36.547299999999979</v>
          </cell>
          <cell r="G71">
            <v>469.70090000000005</v>
          </cell>
        </row>
        <row r="72">
          <cell r="A72" t="str">
            <v>Empresa Polo141301800</v>
          </cell>
          <cell r="B72">
            <v>287.43237999999997</v>
          </cell>
          <cell r="C72">
            <v>275.30417000000011</v>
          </cell>
          <cell r="D72">
            <v>269.0632599999999</v>
          </cell>
          <cell r="E72">
            <v>158.99933999999985</v>
          </cell>
          <cell r="F72">
            <v>76.436650000000327</v>
          </cell>
          <cell r="G72">
            <v>5630.5957699999963</v>
          </cell>
        </row>
        <row r="73">
          <cell r="A73" t="str">
            <v>Empresa Polo141301810</v>
          </cell>
          <cell r="B73">
            <v>5603.9947699999993</v>
          </cell>
          <cell r="C73">
            <v>5594.5383299999994</v>
          </cell>
          <cell r="D73">
            <v>5094.2303200000024</v>
          </cell>
          <cell r="E73">
            <v>4448.7052999999996</v>
          </cell>
          <cell r="F73">
            <v>5682.1162799999984</v>
          </cell>
          <cell r="G73">
            <v>679.63557000000037</v>
          </cell>
        </row>
        <row r="74">
          <cell r="A74" t="str">
            <v>Empresa Polo141301820</v>
          </cell>
          <cell r="B74">
            <v>480.21276</v>
          </cell>
          <cell r="C74">
            <v>596.94969000000003</v>
          </cell>
          <cell r="D74">
            <v>637.59600999999998</v>
          </cell>
          <cell r="E74">
            <v>572.60478999999987</v>
          </cell>
          <cell r="F74">
            <v>629.29408000000058</v>
          </cell>
          <cell r="G74">
            <v>0</v>
          </cell>
        </row>
        <row r="75">
          <cell r="A75" t="str">
            <v>Empresa Polo141301830</v>
          </cell>
          <cell r="B75">
            <v>0</v>
          </cell>
          <cell r="C75">
            <v>0</v>
          </cell>
          <cell r="D75">
            <v>1.5300000000000001E-2</v>
          </cell>
          <cell r="E75">
            <v>0</v>
          </cell>
          <cell r="F75">
            <v>0.02</v>
          </cell>
          <cell r="G75">
            <v>130.74703</v>
          </cell>
        </row>
        <row r="76">
          <cell r="A76" t="str">
            <v>Empresa Polo141301900</v>
          </cell>
          <cell r="B76">
            <v>143.15264000000002</v>
          </cell>
          <cell r="C76">
            <v>130.79901999999998</v>
          </cell>
          <cell r="D76">
            <v>19.341600000000028</v>
          </cell>
          <cell r="E76">
            <v>124.49179999999996</v>
          </cell>
          <cell r="F76">
            <v>97.736919999999998</v>
          </cell>
          <cell r="G76">
            <v>33.375579999999999</v>
          </cell>
        </row>
        <row r="77">
          <cell r="A77" t="str">
            <v>Empresa Polo141301910</v>
          </cell>
          <cell r="B77">
            <v>10.793620000000001</v>
          </cell>
          <cell r="C77">
            <v>3.1088199999999997</v>
          </cell>
          <cell r="D77">
            <v>15.567050000000004</v>
          </cell>
          <cell r="E77">
            <v>18.841999999999995</v>
          </cell>
          <cell r="F77">
            <v>25.280380000000015</v>
          </cell>
          <cell r="G77">
            <v>129.69337000000041</v>
          </cell>
        </row>
        <row r="78">
          <cell r="A78" t="str">
            <v>Empresa Polo141302000</v>
          </cell>
          <cell r="B78">
            <v>334.46360000000004</v>
          </cell>
          <cell r="C78">
            <v>197.11332999999991</v>
          </cell>
          <cell r="D78">
            <v>130.13693000000012</v>
          </cell>
          <cell r="E78">
            <v>965.09501</v>
          </cell>
          <cell r="F78">
            <v>1052.1928399999999</v>
          </cell>
          <cell r="G78">
            <v>187.03667000000002</v>
          </cell>
        </row>
        <row r="79">
          <cell r="A79" t="str">
            <v>Empresa Polo141302010</v>
          </cell>
          <cell r="B79">
            <v>2.2997199999999998</v>
          </cell>
          <cell r="C79">
            <v>99.390450000000001</v>
          </cell>
          <cell r="D79">
            <v>1.811000000000007</v>
          </cell>
          <cell r="E79">
            <v>53.96893</v>
          </cell>
          <cell r="F79">
            <v>122.54332999999991</v>
          </cell>
          <cell r="G79">
            <v>271.60547999999994</v>
          </cell>
        </row>
        <row r="80">
          <cell r="A80" t="str">
            <v>Empresa Polo141302020</v>
          </cell>
          <cell r="B80">
            <v>454.11887000000002</v>
          </cell>
          <cell r="C80">
            <v>486.24489000000005</v>
          </cell>
          <cell r="D80">
            <v>303.94567000000018</v>
          </cell>
          <cell r="E80">
            <v>216.30765999999971</v>
          </cell>
          <cell r="F80">
            <v>207.93204000000014</v>
          </cell>
          <cell r="G80">
            <v>35.588890000000006</v>
          </cell>
        </row>
        <row r="81">
          <cell r="A81" t="str">
            <v>Empresa Polo141302030</v>
          </cell>
          <cell r="B81">
            <v>13.116719999999999</v>
          </cell>
          <cell r="C81">
            <v>13.788199999999998</v>
          </cell>
          <cell r="D81">
            <v>3.9865700000000039</v>
          </cell>
          <cell r="E81">
            <v>10.743579999999998</v>
          </cell>
          <cell r="F81">
            <v>38.264320000000012</v>
          </cell>
          <cell r="G81">
            <v>112.93569000000002</v>
          </cell>
        </row>
        <row r="82">
          <cell r="A82" t="str">
            <v>Empresa Polo141302040</v>
          </cell>
          <cell r="B82">
            <v>201.94325000000001</v>
          </cell>
          <cell r="C82">
            <v>74.300069999999977</v>
          </cell>
          <cell r="D82">
            <v>85.618740000000003</v>
          </cell>
          <cell r="E82">
            <v>135.60961000000009</v>
          </cell>
          <cell r="F82">
            <v>134.51563999999991</v>
          </cell>
          <cell r="G82">
            <v>-193.07899</v>
          </cell>
        </row>
        <row r="83">
          <cell r="A83" t="str">
            <v>Empresa Polo141302045</v>
          </cell>
          <cell r="B83">
            <v>96.29</v>
          </cell>
          <cell r="C83">
            <v>-96.29</v>
          </cell>
          <cell r="D83">
            <v>0</v>
          </cell>
          <cell r="E83">
            <v>1.9</v>
          </cell>
          <cell r="F83">
            <v>0</v>
          </cell>
          <cell r="G83">
            <v>-7.247410000000059</v>
          </cell>
        </row>
        <row r="84">
          <cell r="A84" t="str">
            <v>Empresa Polo141302050</v>
          </cell>
          <cell r="B84">
            <v>480.38729999999998</v>
          </cell>
          <cell r="C84">
            <v>418.71897000000001</v>
          </cell>
          <cell r="D84">
            <v>-559.94534999999996</v>
          </cell>
          <cell r="E84">
            <v>386.45889999999997</v>
          </cell>
          <cell r="F84">
            <v>94.618089999999938</v>
          </cell>
          <cell r="G84">
            <v>197.29134999999997</v>
          </cell>
        </row>
        <row r="85">
          <cell r="A85" t="str">
            <v>Empresa Polo141302100</v>
          </cell>
          <cell r="B85">
            <v>227.16678000000002</v>
          </cell>
          <cell r="C85">
            <v>217.94896999999997</v>
          </cell>
          <cell r="D85">
            <v>200.56786000000017</v>
          </cell>
          <cell r="E85">
            <v>207.44056999999987</v>
          </cell>
          <cell r="F85">
            <v>235.96983</v>
          </cell>
          <cell r="G85">
            <v>267.68380999999999</v>
          </cell>
        </row>
        <row r="86">
          <cell r="A86" t="str">
            <v>Empresa Polo141302110</v>
          </cell>
          <cell r="B86">
            <v>247.39706999999999</v>
          </cell>
          <cell r="C86">
            <v>190.79346000000004</v>
          </cell>
          <cell r="D86">
            <v>250.65710999999993</v>
          </cell>
          <cell r="E86">
            <v>294.65742000000012</v>
          </cell>
          <cell r="F86">
            <v>262.91154000000017</v>
          </cell>
          <cell r="G86">
            <v>424.61666999999966</v>
          </cell>
        </row>
        <row r="87">
          <cell r="A87" t="str">
            <v>Empresa Polo141302120</v>
          </cell>
          <cell r="B87">
            <v>453.27206000000001</v>
          </cell>
          <cell r="C87">
            <v>382.23891000000015</v>
          </cell>
          <cell r="D87">
            <v>319.34009999999978</v>
          </cell>
          <cell r="E87">
            <v>337.90113000000019</v>
          </cell>
          <cell r="F87">
            <v>467.25729999999999</v>
          </cell>
          <cell r="G87">
            <v>24.916860000000014</v>
          </cell>
        </row>
        <row r="88">
          <cell r="A88" t="str">
            <v>Empresa Polo141302130</v>
          </cell>
          <cell r="B88">
            <v>0</v>
          </cell>
          <cell r="C88">
            <v>0</v>
          </cell>
          <cell r="D88">
            <v>8.7414500000000004</v>
          </cell>
          <cell r="E88">
            <v>9.7052599999999991</v>
          </cell>
          <cell r="F88">
            <v>43.107100000000003</v>
          </cell>
          <cell r="G88">
            <v>19.010260000000002</v>
          </cell>
        </row>
        <row r="89">
          <cell r="A89" t="str">
            <v>Empresa Polo141302140</v>
          </cell>
          <cell r="B89">
            <v>8.3984500000000004</v>
          </cell>
          <cell r="C89">
            <v>16.535900000000002</v>
          </cell>
          <cell r="D89">
            <v>-6.4040099999999995</v>
          </cell>
          <cell r="E89">
            <v>10.977639999999997</v>
          </cell>
          <cell r="F89">
            <v>9.2606300000000026</v>
          </cell>
          <cell r="G89">
            <v>42.935000000000002</v>
          </cell>
        </row>
        <row r="90">
          <cell r="A90" t="str">
            <v>Empresa Polo141302150</v>
          </cell>
          <cell r="B90">
            <v>0</v>
          </cell>
          <cell r="C90">
            <v>0</v>
          </cell>
          <cell r="D90">
            <v>4.9140800000000002</v>
          </cell>
          <cell r="E90">
            <v>12.374269999999997</v>
          </cell>
          <cell r="F90">
            <v>43.467000000000013</v>
          </cell>
          <cell r="G90">
            <v>9.7000000000000171</v>
          </cell>
        </row>
        <row r="91">
          <cell r="A91" t="str">
            <v>Empresa Polo141302200</v>
          </cell>
          <cell r="B91">
            <v>16.265740000000001</v>
          </cell>
          <cell r="C91">
            <v>1.1274399999999964</v>
          </cell>
          <cell r="D91">
            <v>27.743150000000004</v>
          </cell>
          <cell r="E91">
            <v>17.581510000000009</v>
          </cell>
          <cell r="F91">
            <v>25.425000000000001</v>
          </cell>
          <cell r="G91">
            <v>36.216000000000065</v>
          </cell>
        </row>
        <row r="92">
          <cell r="A92" t="str">
            <v>Empresa Polo141302400</v>
          </cell>
          <cell r="B92">
            <v>64.168279999999996</v>
          </cell>
          <cell r="C92">
            <v>48.199060000000003</v>
          </cell>
          <cell r="D92">
            <v>78.988640000000018</v>
          </cell>
          <cell r="E92">
            <v>19.765119999999996</v>
          </cell>
          <cell r="F92">
            <v>168.51234999999997</v>
          </cell>
          <cell r="G92">
            <v>0.97016999999999987</v>
          </cell>
        </row>
        <row r="93">
          <cell r="A93" t="str">
            <v>Empresa Polo141302500</v>
          </cell>
          <cell r="B93">
            <v>0</v>
          </cell>
          <cell r="C93">
            <v>0</v>
          </cell>
          <cell r="D93">
            <v>0</v>
          </cell>
          <cell r="E93">
            <v>3.4040000000000001E-2</v>
          </cell>
          <cell r="F93">
            <v>0.49544000000000005</v>
          </cell>
          <cell r="G93">
            <v>190.27650999999992</v>
          </cell>
        </row>
        <row r="94">
          <cell r="A94" t="str">
            <v>Empresa Polo141399999</v>
          </cell>
          <cell r="B94">
            <v>257.07986999999997</v>
          </cell>
          <cell r="C94">
            <v>618.59775000000013</v>
          </cell>
          <cell r="D94">
            <v>71.573610000000144</v>
          </cell>
          <cell r="E94">
            <v>-188.9951100000003</v>
          </cell>
          <cell r="F94">
            <v>-95.789459999999849</v>
          </cell>
          <cell r="G94">
            <v>2171.6755300000004</v>
          </cell>
        </row>
        <row r="95">
          <cell r="A95" t="str">
            <v>Empresa Polo141500000</v>
          </cell>
          <cell r="B95">
            <v>731.63808999999992</v>
          </cell>
          <cell r="C95">
            <v>413.49460999999997</v>
          </cell>
          <cell r="D95">
            <v>100.05553000000032</v>
          </cell>
          <cell r="E95">
            <v>2335.7405899999999</v>
          </cell>
          <cell r="F95">
            <v>1170.9279799999995</v>
          </cell>
          <cell r="G95">
            <v>2601.6588599999995</v>
          </cell>
        </row>
        <row r="96">
          <cell r="A96" t="str">
            <v>Empresa Polo141500010</v>
          </cell>
          <cell r="B96">
            <v>2839.5025700000001</v>
          </cell>
          <cell r="C96">
            <v>2245.3222199999996</v>
          </cell>
          <cell r="D96">
            <v>3205.0526100000016</v>
          </cell>
          <cell r="E96">
            <v>5619.300199999996</v>
          </cell>
          <cell r="F96">
            <v>3386.0815500000008</v>
          </cell>
          <cell r="G96">
            <v>440.03566000000046</v>
          </cell>
        </row>
        <row r="97">
          <cell r="A97" t="str">
            <v>Empresa Polo141500020</v>
          </cell>
          <cell r="B97">
            <v>1224.9493199999999</v>
          </cell>
          <cell r="C97">
            <v>1014.0258300000003</v>
          </cell>
          <cell r="D97">
            <v>226.31695999999965</v>
          </cell>
          <cell r="E97">
            <v>-631.12706000000003</v>
          </cell>
          <cell r="F97">
            <v>1327.5402300000003</v>
          </cell>
          <cell r="G97">
            <v>1132.9607599999995</v>
          </cell>
        </row>
        <row r="98">
          <cell r="A98" t="str">
            <v>Empresa Polo141500030</v>
          </cell>
          <cell r="B98">
            <v>824.65865999999994</v>
          </cell>
          <cell r="C98">
            <v>645.1648100000001</v>
          </cell>
          <cell r="D98">
            <v>195.03251000000023</v>
          </cell>
          <cell r="E98">
            <v>1190.4478899999999</v>
          </cell>
          <cell r="F98">
            <v>-652.23689000000013</v>
          </cell>
          <cell r="G98">
            <v>8444.1897400000016</v>
          </cell>
        </row>
        <row r="99">
          <cell r="A99" t="str">
            <v>Empresa Polo141500040</v>
          </cell>
          <cell r="B99">
            <v>6610.0366700000013</v>
          </cell>
          <cell r="C99">
            <v>5578.4315099999967</v>
          </cell>
          <cell r="D99">
            <v>10234.120650000003</v>
          </cell>
          <cell r="E99">
            <v>8510.3029200000019</v>
          </cell>
          <cell r="F99">
            <v>2921.247850000007</v>
          </cell>
          <cell r="G99">
            <v>770.56094000000007</v>
          </cell>
        </row>
        <row r="100">
          <cell r="A100" t="str">
            <v>Empresa Polo141500050</v>
          </cell>
          <cell r="B100">
            <v>9.4186800000000002</v>
          </cell>
          <cell r="C100">
            <v>871.13163999999995</v>
          </cell>
          <cell r="D100">
            <v>-604.94128000000001</v>
          </cell>
          <cell r="E100">
            <v>793.47274999999968</v>
          </cell>
          <cell r="F100">
            <v>800.4524600000002</v>
          </cell>
          <cell r="G100">
            <v>610.15214999999989</v>
          </cell>
        </row>
        <row r="101">
          <cell r="A101" t="str">
            <v>Empresa Polo141500100</v>
          </cell>
          <cell r="B101">
            <v>1124.2746999999999</v>
          </cell>
          <cell r="C101">
            <v>56.754279999999881</v>
          </cell>
          <cell r="D101">
            <v>0.58799999999996544</v>
          </cell>
          <cell r="E101">
            <v>617.64368000000013</v>
          </cell>
          <cell r="F101">
            <v>614.33352000000014</v>
          </cell>
          <cell r="G101">
            <v>303.74639000000002</v>
          </cell>
        </row>
        <row r="102">
          <cell r="A102" t="str">
            <v>Empresa Polo141500200</v>
          </cell>
          <cell r="B102">
            <v>169.62576999999999</v>
          </cell>
          <cell r="C102">
            <v>199.85751000000005</v>
          </cell>
          <cell r="D102">
            <v>195.60494999999992</v>
          </cell>
          <cell r="E102">
            <v>195.04565000000002</v>
          </cell>
          <cell r="F102">
            <v>440.78868999999997</v>
          </cell>
          <cell r="G102">
            <v>210604.91582999984</v>
          </cell>
        </row>
        <row r="103">
          <cell r="A103" t="str">
            <v>Empresa Polo141600000</v>
          </cell>
          <cell r="B103">
            <v>220867.32327000002</v>
          </cell>
          <cell r="C103">
            <v>208042.39611</v>
          </cell>
          <cell r="D103">
            <v>211077.34670999995</v>
          </cell>
          <cell r="E103">
            <v>211388.53704000008</v>
          </cell>
          <cell r="F103">
            <v>207562.17483999988</v>
          </cell>
          <cell r="G103">
            <v>43.740250000000003</v>
          </cell>
        </row>
        <row r="104">
          <cell r="A104" t="str">
            <v>Empresa Polo141600020</v>
          </cell>
          <cell r="B104">
            <v>19.132900000000003</v>
          </cell>
          <cell r="C104">
            <v>1.7257699999999936</v>
          </cell>
          <cell r="D104">
            <v>0</v>
          </cell>
          <cell r="E104">
            <v>0</v>
          </cell>
          <cell r="F104">
            <v>38.538959999999996</v>
          </cell>
          <cell r="G104">
            <v>576.22693000000027</v>
          </cell>
        </row>
        <row r="105">
          <cell r="A105" t="str">
            <v>Empresa Polo141700000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558.03086999999869</v>
          </cell>
        </row>
        <row r="106">
          <cell r="A106" t="str">
            <v>Empresa Polo141700600</v>
          </cell>
          <cell r="B106">
            <v>595.09776989999989</v>
          </cell>
          <cell r="C106">
            <v>889.76081009999996</v>
          </cell>
          <cell r="D106">
            <v>603.97739999999999</v>
          </cell>
          <cell r="E106">
            <v>657.88166999999976</v>
          </cell>
          <cell r="F106">
            <v>716.43067000000019</v>
          </cell>
          <cell r="G106">
            <v>-372.36121999999995</v>
          </cell>
        </row>
        <row r="107">
          <cell r="A107" t="str">
            <v>Empresa Polo141910200</v>
          </cell>
          <cell r="B107">
            <v>739.19628999999998</v>
          </cell>
          <cell r="C107">
            <v>373.49057000000005</v>
          </cell>
          <cell r="D107">
            <v>6823.9445800000012</v>
          </cell>
          <cell r="E107">
            <v>-908.62531000000035</v>
          </cell>
          <cell r="F107">
            <v>470.61288999999942</v>
          </cell>
          <cell r="G107">
            <v>-16.693860000000008</v>
          </cell>
        </row>
        <row r="108">
          <cell r="A108" t="str">
            <v>Empresa Polo141910240</v>
          </cell>
          <cell r="B108">
            <v>414.11082999999996</v>
          </cell>
          <cell r="C108">
            <v>129.39357000000007</v>
          </cell>
          <cell r="D108">
            <v>-258.18488000000008</v>
          </cell>
          <cell r="E108">
            <v>9.5584800000000314</v>
          </cell>
          <cell r="F108">
            <v>388.17821999999995</v>
          </cell>
          <cell r="G108">
            <v>47.247770000000003</v>
          </cell>
        </row>
        <row r="109">
          <cell r="A109" t="str">
            <v>Empresa Polo141910250</v>
          </cell>
          <cell r="B109">
            <v>19.108619999999998</v>
          </cell>
          <cell r="C109">
            <v>109.64845</v>
          </cell>
          <cell r="D109">
            <v>-109.98881</v>
          </cell>
          <cell r="E109">
            <v>1.0204999999999984</v>
          </cell>
          <cell r="F109">
            <v>58.375050000000016</v>
          </cell>
          <cell r="G109">
            <v>-242.45219999999998</v>
          </cell>
        </row>
        <row r="110">
          <cell r="A110" t="str">
            <v>Empresa Polo141910900</v>
          </cell>
          <cell r="B110">
            <v>17.189520000000002</v>
          </cell>
          <cell r="C110">
            <v>138.52253999999999</v>
          </cell>
          <cell r="D110">
            <v>72.94784999999996</v>
          </cell>
          <cell r="E110">
            <v>22.049150000000054</v>
          </cell>
          <cell r="F110">
            <v>94.193649999999877</v>
          </cell>
          <cell r="G110">
            <v>-10.409499999999994</v>
          </cell>
        </row>
        <row r="111">
          <cell r="A111" t="str">
            <v>Empresa Polo141960000</v>
          </cell>
          <cell r="B111">
            <v>8.7935599999999994</v>
          </cell>
          <cell r="C111">
            <v>-0.30335999999999963</v>
          </cell>
          <cell r="D111">
            <v>0.57262000000000057</v>
          </cell>
          <cell r="E111">
            <v>-2.2189199999999998</v>
          </cell>
          <cell r="F111">
            <v>261.80182000000002</v>
          </cell>
          <cell r="G111">
            <v>0.854360000000014</v>
          </cell>
        </row>
        <row r="112">
          <cell r="A112" t="str">
            <v>Empresa Polo141960010</v>
          </cell>
          <cell r="B112">
            <v>4.8936200000000003</v>
          </cell>
          <cell r="C112">
            <v>7.9099499999999985</v>
          </cell>
          <cell r="D112">
            <v>2.805830000000002</v>
          </cell>
          <cell r="E112">
            <v>5.6897699999999993</v>
          </cell>
          <cell r="F112">
            <v>2.7802100000000003</v>
          </cell>
          <cell r="G112">
            <v>4.9981899999984307</v>
          </cell>
        </row>
        <row r="113">
          <cell r="A113" t="str">
            <v>Empresa Polo141999999</v>
          </cell>
          <cell r="B113">
            <v>85.0244</v>
          </cell>
          <cell r="C113">
            <v>0.85318999999999789</v>
          </cell>
          <cell r="D113">
            <v>226.41327000000001</v>
          </cell>
          <cell r="E113">
            <v>1.2759800000000041</v>
          </cell>
          <cell r="F113">
            <v>-84.641820000000024</v>
          </cell>
          <cell r="G113">
            <v>6591.6912900000025</v>
          </cell>
        </row>
        <row r="114">
          <cell r="A114" t="str">
            <v>Empresa Polo233800000</v>
          </cell>
          <cell r="B114">
            <v>21629.945960000001</v>
          </cell>
          <cell r="C114">
            <v>2575.7958800000015</v>
          </cell>
          <cell r="D114">
            <v>1043.2822800000031</v>
          </cell>
          <cell r="E114">
            <v>-373.73280000000159</v>
          </cell>
          <cell r="F114">
            <v>-0.22946000000592903</v>
          </cell>
          <cell r="G114">
            <v>260.92082000000005</v>
          </cell>
        </row>
        <row r="115">
          <cell r="A115" t="str">
            <v>Empresa Polo241100011</v>
          </cell>
          <cell r="B115">
            <v>6422.3047474000005</v>
          </cell>
          <cell r="C115">
            <v>5982.7349497999994</v>
          </cell>
          <cell r="D115">
            <v>8487.9099328000029</v>
          </cell>
          <cell r="E115">
            <v>6705.3409299999985</v>
          </cell>
          <cell r="F115">
            <v>5787.0369399999981</v>
          </cell>
          <cell r="G115">
            <v>0.94420999999999999</v>
          </cell>
        </row>
        <row r="116">
          <cell r="A116" t="str">
            <v>Empresa Polo241100013</v>
          </cell>
          <cell r="B116">
            <v>138.63257160000001</v>
          </cell>
          <cell r="C116">
            <v>75.642147000000023</v>
          </cell>
          <cell r="D116">
            <v>198.98545139999999</v>
          </cell>
          <cell r="E116">
            <v>248.21613000000002</v>
          </cell>
          <cell r="F116">
            <v>323.60760999999991</v>
          </cell>
          <cell r="G116">
            <v>209.71016999999983</v>
          </cell>
        </row>
        <row r="117">
          <cell r="A117" t="str">
            <v>Empresa Polo241100014</v>
          </cell>
          <cell r="B117">
            <v>0.30611000000000005</v>
          </cell>
          <cell r="C117">
            <v>0.36095999999999989</v>
          </cell>
          <cell r="D117">
            <v>3.6021600000000005</v>
          </cell>
          <cell r="E117">
            <v>5.8993500000000001</v>
          </cell>
          <cell r="F117">
            <v>1.7890500000000014</v>
          </cell>
          <cell r="G117">
            <v>2342.5463200000013</v>
          </cell>
        </row>
        <row r="118">
          <cell r="A118" t="str">
            <v>Empresa Polo241100015</v>
          </cell>
          <cell r="B118">
            <v>280.94326169999999</v>
          </cell>
          <cell r="C118">
            <v>394.91875220000009</v>
          </cell>
          <cell r="D118">
            <v>1082.4381060999999</v>
          </cell>
          <cell r="E118">
            <v>32.112519999999677</v>
          </cell>
          <cell r="F118">
            <v>579.35196000000019</v>
          </cell>
          <cell r="G118">
            <v>567.76565000000119</v>
          </cell>
        </row>
        <row r="119">
          <cell r="A119" t="str">
            <v>Empresa Polo241100021</v>
          </cell>
          <cell r="B119">
            <v>2934.0743732000001</v>
          </cell>
          <cell r="C119">
            <v>2523.4724416999998</v>
          </cell>
          <cell r="D119">
            <v>3123.8935250999994</v>
          </cell>
          <cell r="E119">
            <v>2249.8025800000014</v>
          </cell>
          <cell r="F119">
            <v>1096.0207799999989</v>
          </cell>
          <cell r="G119">
            <v>878.9943600000006</v>
          </cell>
        </row>
        <row r="120">
          <cell r="A120" t="str">
            <v>Empresa Polo241100022</v>
          </cell>
          <cell r="B120">
            <v>618.46176659999992</v>
          </cell>
          <cell r="C120">
            <v>687.40831600000001</v>
          </cell>
          <cell r="D120">
            <v>832.38814739999998</v>
          </cell>
          <cell r="E120">
            <v>932.71520999999984</v>
          </cell>
          <cell r="F120">
            <v>1137.7494399999996</v>
          </cell>
          <cell r="G120">
            <v>670.69017000000031</v>
          </cell>
        </row>
        <row r="121">
          <cell r="A121" t="str">
            <v>Empresa Polo241100023</v>
          </cell>
          <cell r="B121">
            <v>808.18897149999998</v>
          </cell>
          <cell r="C121">
            <v>609.2529684000001</v>
          </cell>
          <cell r="D121">
            <v>1336.2541700999998</v>
          </cell>
          <cell r="E121">
            <v>732.02631999999994</v>
          </cell>
          <cell r="F121">
            <v>1097.5853299999999</v>
          </cell>
          <cell r="G121">
            <v>910.10172000000148</v>
          </cell>
        </row>
        <row r="122">
          <cell r="A122" t="str">
            <v>Empresa Polo241100024</v>
          </cell>
          <cell r="B122">
            <v>590.7257767000001</v>
          </cell>
          <cell r="C122">
            <v>626.6425562999998</v>
          </cell>
          <cell r="D122">
            <v>724.36322699999982</v>
          </cell>
          <cell r="E122">
            <v>615.77034000000049</v>
          </cell>
          <cell r="F122">
            <v>792.71255999999994</v>
          </cell>
          <cell r="G122">
            <v>293.23145999999997</v>
          </cell>
        </row>
        <row r="123">
          <cell r="A123" t="str">
            <v>Empresa Polo241100031</v>
          </cell>
          <cell r="B123">
            <v>850.5445729999999</v>
          </cell>
          <cell r="C123">
            <v>1402.4294400000001</v>
          </cell>
          <cell r="D123">
            <v>1462.3999469999999</v>
          </cell>
          <cell r="E123">
            <v>725.49539000000004</v>
          </cell>
          <cell r="F123">
            <v>742.10968000000048</v>
          </cell>
          <cell r="G123">
            <v>250.19601000000011</v>
          </cell>
        </row>
        <row r="124">
          <cell r="A124" t="str">
            <v>Empresa Polo241100032</v>
          </cell>
          <cell r="B124">
            <v>514.06679699999995</v>
          </cell>
          <cell r="C124">
            <v>270.11795000000006</v>
          </cell>
          <cell r="D124">
            <v>524.38368299999979</v>
          </cell>
          <cell r="E124">
            <v>607.77507000000014</v>
          </cell>
          <cell r="F124">
            <v>418.60861999999997</v>
          </cell>
          <cell r="G124">
            <v>1279.8047200000001</v>
          </cell>
        </row>
        <row r="125">
          <cell r="A125" t="str">
            <v>Empresa Polo241100050</v>
          </cell>
          <cell r="B125">
            <v>812.22904000000017</v>
          </cell>
          <cell r="C125">
            <v>651.89773999999989</v>
          </cell>
          <cell r="D125">
            <v>-161.67696000000024</v>
          </cell>
          <cell r="E125">
            <v>113.43126000000029</v>
          </cell>
          <cell r="F125">
            <v>301.07677999999987</v>
          </cell>
          <cell r="G125">
            <v>179.55959999999993</v>
          </cell>
        </row>
        <row r="126">
          <cell r="A126" t="str">
            <v>Empresa Polo241100200</v>
          </cell>
          <cell r="B126">
            <v>1267.2270900000001</v>
          </cell>
          <cell r="C126">
            <v>1245.9332199999997</v>
          </cell>
          <cell r="D126">
            <v>937.66483999999991</v>
          </cell>
          <cell r="E126">
            <v>964.07467000000088</v>
          </cell>
          <cell r="F126">
            <v>906.32987999999932</v>
          </cell>
          <cell r="G126">
            <v>60.997869999999978</v>
          </cell>
        </row>
        <row r="127">
          <cell r="A127" t="str">
            <v>Empresa Polo241100210</v>
          </cell>
          <cell r="B127">
            <v>155.15049999999999</v>
          </cell>
          <cell r="C127">
            <v>159.49972999999997</v>
          </cell>
          <cell r="D127">
            <v>112.74503000000004</v>
          </cell>
          <cell r="E127">
            <v>209.30992999999989</v>
          </cell>
          <cell r="F127">
            <v>161.77009000000021</v>
          </cell>
          <cell r="G127">
            <v>519.26980000000094</v>
          </cell>
        </row>
        <row r="128">
          <cell r="A128" t="str">
            <v>Empresa Polo241100220</v>
          </cell>
          <cell r="B128">
            <v>45.328419999999994</v>
          </cell>
          <cell r="C128">
            <v>34.832500000000003</v>
          </cell>
          <cell r="D128">
            <v>102.07894999999999</v>
          </cell>
          <cell r="E128">
            <v>51.78476999999998</v>
          </cell>
          <cell r="F128">
            <v>47.263260000000002</v>
          </cell>
          <cell r="G128">
            <v>26.571660000000001</v>
          </cell>
        </row>
        <row r="129">
          <cell r="A129" t="str">
            <v>Empresa Polo241100300</v>
          </cell>
          <cell r="B129">
            <v>487.82322139999997</v>
          </cell>
          <cell r="C129">
            <v>346.28335960000004</v>
          </cell>
          <cell r="D129">
            <v>642.31137900000022</v>
          </cell>
          <cell r="E129">
            <v>545.17902999999978</v>
          </cell>
          <cell r="F129">
            <v>1148.4236599999999</v>
          </cell>
          <cell r="G129">
            <v>111.54650999999996</v>
          </cell>
        </row>
        <row r="130">
          <cell r="A130" t="str">
            <v>Empresa Polo241100310</v>
          </cell>
          <cell r="B130">
            <v>80.207699300000002</v>
          </cell>
          <cell r="C130">
            <v>206.55983270000002</v>
          </cell>
          <cell r="D130">
            <v>-88.321672000000007</v>
          </cell>
          <cell r="E130">
            <v>150.27125000000001</v>
          </cell>
          <cell r="F130">
            <v>-300.14676000000003</v>
          </cell>
          <cell r="G130">
            <v>56.152330000000006</v>
          </cell>
        </row>
        <row r="131">
          <cell r="A131" t="str">
            <v>Empresa Polo241100320</v>
          </cell>
          <cell r="B131">
            <v>34.404019399999996</v>
          </cell>
          <cell r="C131">
            <v>228.35290090000001</v>
          </cell>
          <cell r="D131">
            <v>41.516549699999985</v>
          </cell>
          <cell r="E131">
            <v>58.113870000000077</v>
          </cell>
          <cell r="F131">
            <v>46.910909999999944</v>
          </cell>
          <cell r="G131">
            <v>113.83509000000004</v>
          </cell>
        </row>
        <row r="132">
          <cell r="A132" t="str">
            <v>Empresa Polo241100330</v>
          </cell>
          <cell r="B132">
            <v>30.529500000000002</v>
          </cell>
          <cell r="C132">
            <v>43.899056700000003</v>
          </cell>
          <cell r="D132">
            <v>77.104303299999998</v>
          </cell>
          <cell r="E132">
            <v>40.914140000000003</v>
          </cell>
          <cell r="F132">
            <v>45.810339999999997</v>
          </cell>
          <cell r="G132">
            <v>47.531799999999976</v>
          </cell>
        </row>
        <row r="133">
          <cell r="A133" t="str">
            <v>Empresa Polo241100400</v>
          </cell>
          <cell r="B133">
            <v>226.00994999999998</v>
          </cell>
          <cell r="C133">
            <v>370.43441999999993</v>
          </cell>
          <cell r="D133">
            <v>245.36457000000007</v>
          </cell>
          <cell r="E133">
            <v>-132.44212000000005</v>
          </cell>
          <cell r="F133">
            <v>123.19925999999998</v>
          </cell>
          <cell r="G133">
            <v>16.545459999999991</v>
          </cell>
        </row>
        <row r="134">
          <cell r="A134" t="str">
            <v>Empresa Polo241100410</v>
          </cell>
          <cell r="B134">
            <v>50.404619999999994</v>
          </cell>
          <cell r="C134">
            <v>59.148620000000008</v>
          </cell>
          <cell r="D134">
            <v>80.665350000000004</v>
          </cell>
          <cell r="E134">
            <v>30.566759999999988</v>
          </cell>
          <cell r="F134">
            <v>58.702800000000025</v>
          </cell>
          <cell r="G134">
            <v>138.45528999999988</v>
          </cell>
        </row>
        <row r="135">
          <cell r="A135" t="str">
            <v>Empresa Polo241100420</v>
          </cell>
          <cell r="B135">
            <v>0.8569500000000001</v>
          </cell>
          <cell r="C135">
            <v>1.97353</v>
          </cell>
          <cell r="D135">
            <v>8.3319399999999995</v>
          </cell>
          <cell r="E135">
            <v>112.70402</v>
          </cell>
          <cell r="F135">
            <v>14.768380000000022</v>
          </cell>
          <cell r="G135">
            <v>222.88925999999992</v>
          </cell>
        </row>
        <row r="136">
          <cell r="A136" t="str">
            <v>Empresa Polo241100500</v>
          </cell>
          <cell r="B136">
            <v>97.922308599999994</v>
          </cell>
          <cell r="C136">
            <v>119.93790340000002</v>
          </cell>
          <cell r="D136">
            <v>139.58705799999998</v>
          </cell>
          <cell r="E136">
            <v>222.34856000000002</v>
          </cell>
          <cell r="F136">
            <v>203.31421</v>
          </cell>
          <cell r="G136">
            <v>522.0622400000002</v>
          </cell>
        </row>
        <row r="137">
          <cell r="A137" t="str">
            <v>Empresa Polo241100505</v>
          </cell>
          <cell r="B137">
            <v>7.1920900000000003</v>
          </cell>
          <cell r="C137">
            <v>-4.1355400000000007</v>
          </cell>
          <cell r="D137">
            <v>246.41360999999998</v>
          </cell>
          <cell r="E137">
            <v>537.67734000000007</v>
          </cell>
          <cell r="F137">
            <v>567.81194000000005</v>
          </cell>
          <cell r="G137">
            <v>49.92752000000003</v>
          </cell>
        </row>
        <row r="138">
          <cell r="A138" t="str">
            <v>Empresa Polo241100510</v>
          </cell>
          <cell r="B138">
            <v>131.64105999999998</v>
          </cell>
          <cell r="C138">
            <v>1330.5215907000002</v>
          </cell>
          <cell r="D138">
            <v>492.96466929999997</v>
          </cell>
          <cell r="E138">
            <v>390.66616999999997</v>
          </cell>
          <cell r="F138">
            <v>453.67760999999973</v>
          </cell>
          <cell r="G138">
            <v>80.002800000000036</v>
          </cell>
        </row>
        <row r="139">
          <cell r="A139" t="str">
            <v>Empresa Polo241200100</v>
          </cell>
          <cell r="B139">
            <v>3.6562700000000001</v>
          </cell>
          <cell r="C139">
            <v>276.95582999999999</v>
          </cell>
          <cell r="D139">
            <v>-243.35744</v>
          </cell>
          <cell r="E139">
            <v>35.287129999999991</v>
          </cell>
          <cell r="F139">
            <v>31.023029999999991</v>
          </cell>
          <cell r="G139">
            <v>24.169880000000049</v>
          </cell>
        </row>
        <row r="140">
          <cell r="A140" t="str">
            <v>Empresa Polo241200200</v>
          </cell>
          <cell r="B140">
            <v>19.573420000000002</v>
          </cell>
          <cell r="C140">
            <v>23.606339999999992</v>
          </cell>
          <cell r="D140">
            <v>45.372700000000016</v>
          </cell>
          <cell r="E140">
            <v>68.644799999999989</v>
          </cell>
          <cell r="F140">
            <v>102.11993000000004</v>
          </cell>
          <cell r="G140">
            <v>-244.44650999999993</v>
          </cell>
        </row>
        <row r="141">
          <cell r="A141" t="str">
            <v>Empresa Polo241200210</v>
          </cell>
          <cell r="B141">
            <v>5.2732700000000001</v>
          </cell>
          <cell r="C141">
            <v>6.5954599999999992</v>
          </cell>
          <cell r="D141">
            <v>73.555910000000011</v>
          </cell>
          <cell r="E141">
            <v>21.938349999999986</v>
          </cell>
          <cell r="F141">
            <v>13.346260000000001</v>
          </cell>
          <cell r="G141">
            <v>97.160949999999957</v>
          </cell>
        </row>
        <row r="142">
          <cell r="A142" t="str">
            <v>Empresa Polo241200300</v>
          </cell>
          <cell r="B142">
            <v>330.30209000000002</v>
          </cell>
          <cell r="C142">
            <v>4.264699999999948</v>
          </cell>
          <cell r="D142">
            <v>315.63918000000001</v>
          </cell>
          <cell r="E142">
            <v>-37.770549999999957</v>
          </cell>
          <cell r="F142">
            <v>7.7967899999998735</v>
          </cell>
          <cell r="G142">
            <v>55.057230000000118</v>
          </cell>
        </row>
        <row r="143">
          <cell r="A143" t="str">
            <v>Empresa Polo241200400</v>
          </cell>
          <cell r="B143">
            <v>144.77966000000001</v>
          </cell>
          <cell r="C143">
            <v>102.74400999999997</v>
          </cell>
          <cell r="D143">
            <v>162.74203999999997</v>
          </cell>
          <cell r="E143">
            <v>183.35302000000019</v>
          </cell>
          <cell r="F143">
            <v>86.707159999999931</v>
          </cell>
          <cell r="G143">
            <v>13.01630999999999</v>
          </cell>
        </row>
        <row r="144">
          <cell r="A144" t="str">
            <v>Empresa Polo241200500</v>
          </cell>
          <cell r="B144">
            <v>107.76951000000001</v>
          </cell>
          <cell r="C144">
            <v>130.25905999999998</v>
          </cell>
          <cell r="D144">
            <v>165.41759000000002</v>
          </cell>
          <cell r="E144">
            <v>79.092019999999991</v>
          </cell>
          <cell r="F144">
            <v>175.50142000000005</v>
          </cell>
          <cell r="G144">
            <v>0.27576000000000001</v>
          </cell>
        </row>
        <row r="145">
          <cell r="A145" t="str">
            <v>Empresa Polo241200710</v>
          </cell>
          <cell r="B145">
            <v>3.4092232</v>
          </cell>
          <cell r="C145">
            <v>15.965259</v>
          </cell>
          <cell r="D145">
            <v>24.146257799999997</v>
          </cell>
          <cell r="E145">
            <v>-16.487539999999999</v>
          </cell>
          <cell r="F145">
            <v>10.409500000000005</v>
          </cell>
          <cell r="G145">
            <v>0</v>
          </cell>
        </row>
        <row r="146">
          <cell r="A146" t="str">
            <v>Empresa Polo241200720</v>
          </cell>
          <cell r="B146">
            <v>28.582969799999997</v>
          </cell>
          <cell r="C146">
            <v>-1.9185261000000011</v>
          </cell>
          <cell r="D146">
            <v>-19.029323699999996</v>
          </cell>
          <cell r="E146">
            <v>10.689250000000001</v>
          </cell>
          <cell r="F146">
            <v>-11.489030000000001</v>
          </cell>
          <cell r="G146">
            <v>0</v>
          </cell>
        </row>
        <row r="147">
          <cell r="A147" t="str">
            <v>Empresa Polo241200730</v>
          </cell>
          <cell r="B147">
            <v>0</v>
          </cell>
          <cell r="C147">
            <v>13.60904</v>
          </cell>
          <cell r="D147">
            <v>-12.549630000000001</v>
          </cell>
          <cell r="E147">
            <v>0.03</v>
          </cell>
          <cell r="F147">
            <v>-3.8000000000000256E-3</v>
          </cell>
          <cell r="G147">
            <v>98.786329999999907</v>
          </cell>
        </row>
        <row r="148">
          <cell r="A148" t="str">
            <v>Empresa Polo241200740</v>
          </cell>
          <cell r="B148">
            <v>3.2979499999999997</v>
          </cell>
          <cell r="C148">
            <v>-3.0851499999999996</v>
          </cell>
          <cell r="D148">
            <v>0.81</v>
          </cell>
          <cell r="E148">
            <v>0.22500000000000001</v>
          </cell>
          <cell r="F148">
            <v>9.8000000000000309E-3</v>
          </cell>
          <cell r="G148">
            <v>88.169399999999996</v>
          </cell>
        </row>
        <row r="149">
          <cell r="A149" t="str">
            <v>Empresa Polo241200790</v>
          </cell>
          <cell r="B149">
            <v>1508.7224070000002</v>
          </cell>
          <cell r="C149">
            <v>-677.44665300000031</v>
          </cell>
          <cell r="D149">
            <v>-292.19464399999981</v>
          </cell>
          <cell r="E149">
            <v>183.50579999999991</v>
          </cell>
          <cell r="F149">
            <v>127.45440000000019</v>
          </cell>
          <cell r="G149">
            <v>8.7899799999999999</v>
          </cell>
        </row>
        <row r="150">
          <cell r="A150" t="str">
            <v>Empresa Polo241300100</v>
          </cell>
          <cell r="B150">
            <v>40.244329999999998</v>
          </cell>
          <cell r="C150">
            <v>65.663089999999983</v>
          </cell>
          <cell r="D150">
            <v>11.671720000000022</v>
          </cell>
          <cell r="E150">
            <v>63.382710000000003</v>
          </cell>
          <cell r="F150">
            <v>123.17654000000007</v>
          </cell>
          <cell r="G150">
            <v>21.440290000000033</v>
          </cell>
        </row>
        <row r="151">
          <cell r="A151" t="str">
            <v>Empresa Polo241300200</v>
          </cell>
          <cell r="B151">
            <v>2.8313299999999999</v>
          </cell>
          <cell r="C151">
            <v>5.6227200000000011</v>
          </cell>
          <cell r="D151">
            <v>12.318479999999999</v>
          </cell>
          <cell r="E151">
            <v>11.932870000000005</v>
          </cell>
          <cell r="F151">
            <v>4.975529999999992</v>
          </cell>
          <cell r="G151">
            <v>264.95931000000019</v>
          </cell>
        </row>
        <row r="152">
          <cell r="A152" t="str">
            <v>Empresa Polo241300300</v>
          </cell>
          <cell r="B152">
            <v>54.43674</v>
          </cell>
          <cell r="C152">
            <v>59.03913</v>
          </cell>
          <cell r="D152">
            <v>55.476759999999999</v>
          </cell>
          <cell r="E152">
            <v>37.084130000000016</v>
          </cell>
          <cell r="F152">
            <v>23.78726999999995</v>
          </cell>
          <cell r="G152">
            <v>4</v>
          </cell>
        </row>
        <row r="153">
          <cell r="A153" t="str">
            <v>Empresa Polo241300400</v>
          </cell>
          <cell r="B153">
            <v>431.37398999999994</v>
          </cell>
          <cell r="C153">
            <v>614.52628000000016</v>
          </cell>
          <cell r="D153">
            <v>38.38339999999971</v>
          </cell>
          <cell r="E153">
            <v>195.55867000000012</v>
          </cell>
          <cell r="F153">
            <v>307.17867999999999</v>
          </cell>
          <cell r="G153">
            <v>21.362510000000015</v>
          </cell>
        </row>
        <row r="154">
          <cell r="A154" t="str">
            <v>Empresa Polo241300410</v>
          </cell>
          <cell r="B154">
            <v>0</v>
          </cell>
          <cell r="C154">
            <v>0</v>
          </cell>
          <cell r="D154">
            <v>0.45500000000000002</v>
          </cell>
          <cell r="E154">
            <v>0</v>
          </cell>
          <cell r="F154">
            <v>57.004059999999996</v>
          </cell>
          <cell r="G154">
            <v>43.741969999999981</v>
          </cell>
        </row>
        <row r="155">
          <cell r="A155" t="str">
            <v>Empresa Polo241301300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1659.7048100000002</v>
          </cell>
        </row>
        <row r="156">
          <cell r="A156" t="str">
            <v>Empresa Polo241301310</v>
          </cell>
          <cell r="B156">
            <v>5.4831799999999999</v>
          </cell>
          <cell r="C156">
            <v>6.8812799999999994</v>
          </cell>
          <cell r="D156">
            <v>82.644700000000014</v>
          </cell>
          <cell r="E156">
            <v>58.157109999999989</v>
          </cell>
          <cell r="F156">
            <v>11.349549999999994</v>
          </cell>
          <cell r="G156">
            <v>-1278.3456500000002</v>
          </cell>
        </row>
        <row r="157">
          <cell r="A157" t="str">
            <v>Empresa Polo241301330</v>
          </cell>
          <cell r="B157">
            <v>2.8676599999999999</v>
          </cell>
          <cell r="C157">
            <v>66.090780000000009</v>
          </cell>
          <cell r="D157">
            <v>54.21562999999999</v>
          </cell>
          <cell r="E157">
            <v>5.9713600000000042</v>
          </cell>
          <cell r="F157">
            <v>46.91079000000002</v>
          </cell>
          <cell r="G157">
            <v>-493.27269000000024</v>
          </cell>
        </row>
        <row r="158">
          <cell r="A158" t="str">
            <v>Empresa Polo241301340</v>
          </cell>
          <cell r="B158">
            <v>2223.7511800000002</v>
          </cell>
          <cell r="C158">
            <v>680.82632000000012</v>
          </cell>
          <cell r="D158">
            <v>782.78051999999934</v>
          </cell>
          <cell r="E158">
            <v>1751.8851500000001</v>
          </cell>
          <cell r="F158">
            <v>810.69720000000143</v>
          </cell>
          <cell r="G158">
            <v>30.310879999999941</v>
          </cell>
        </row>
        <row r="159">
          <cell r="A159" t="str">
            <v>Empresa Polo241301350</v>
          </cell>
          <cell r="B159">
            <v>120.29275</v>
          </cell>
          <cell r="C159">
            <v>17.242390000000015</v>
          </cell>
          <cell r="D159">
            <v>-134.94465000000002</v>
          </cell>
          <cell r="E159">
            <v>214.3</v>
          </cell>
          <cell r="F159">
            <v>1353.2002800000002</v>
          </cell>
          <cell r="G159">
            <v>66.682350000000042</v>
          </cell>
        </row>
        <row r="160">
          <cell r="A160" t="str">
            <v>Empresa Polo241301360</v>
          </cell>
          <cell r="B160">
            <v>32.480490000000003</v>
          </cell>
          <cell r="C160">
            <v>255.70387000000002</v>
          </cell>
          <cell r="D160">
            <v>-99.832880000000017</v>
          </cell>
          <cell r="E160">
            <v>110.10481999999999</v>
          </cell>
          <cell r="F160">
            <v>821.08633000000009</v>
          </cell>
          <cell r="G160">
            <v>34.859150000000113</v>
          </cell>
        </row>
        <row r="161">
          <cell r="A161" t="str">
            <v>Empresa Polo241301390</v>
          </cell>
          <cell r="B161">
            <v>2.84552</v>
          </cell>
          <cell r="C161">
            <v>195.13634999999999</v>
          </cell>
          <cell r="D161">
            <v>-24.53546</v>
          </cell>
          <cell r="E161">
            <v>83.583210000000037</v>
          </cell>
          <cell r="F161">
            <v>74.384029999999939</v>
          </cell>
          <cell r="G161">
            <v>-18.180499999999483</v>
          </cell>
        </row>
        <row r="162">
          <cell r="A162" t="str">
            <v>Empresa Polo241301400</v>
          </cell>
          <cell r="B162">
            <v>554.06290999999999</v>
          </cell>
          <cell r="C162">
            <v>-1144.8857599999999</v>
          </cell>
          <cell r="D162">
            <v>364.35679999999985</v>
          </cell>
          <cell r="E162">
            <v>1215.1307499999998</v>
          </cell>
          <cell r="F162">
            <v>111.86931000000004</v>
          </cell>
          <cell r="G162">
            <v>-631.10877000000005</v>
          </cell>
        </row>
        <row r="163">
          <cell r="A163" t="str">
            <v>Empresa Polo241301500</v>
          </cell>
          <cell r="B163">
            <v>1305.76045</v>
          </cell>
          <cell r="C163">
            <v>2236.3715300000003</v>
          </cell>
          <cell r="D163">
            <v>-652.6202000000003</v>
          </cell>
          <cell r="E163">
            <v>-2322.6533199999999</v>
          </cell>
          <cell r="F163">
            <v>296.68879000000004</v>
          </cell>
          <cell r="G163">
            <v>398.16830000000027</v>
          </cell>
        </row>
        <row r="164">
          <cell r="A164" t="str">
            <v>Empresa Polo241301511</v>
          </cell>
          <cell r="B164">
            <v>0</v>
          </cell>
          <cell r="C164">
            <v>2.5034000000000001</v>
          </cell>
          <cell r="D164">
            <v>804.97714999999994</v>
          </cell>
          <cell r="E164">
            <v>379.13707000000022</v>
          </cell>
          <cell r="F164">
            <v>18.524419999999736</v>
          </cell>
          <cell r="G164">
            <v>1838.8430299999964</v>
          </cell>
        </row>
        <row r="165">
          <cell r="A165" t="str">
            <v>Empresa Polo241301512</v>
          </cell>
          <cell r="B165">
            <v>43.476559999999999</v>
          </cell>
          <cell r="C165">
            <v>275.12431000000004</v>
          </cell>
          <cell r="D165">
            <v>-100.93842000000004</v>
          </cell>
          <cell r="E165">
            <v>671.24153000000001</v>
          </cell>
          <cell r="F165">
            <v>103.89922000000001</v>
          </cell>
          <cell r="G165">
            <v>107.54077999999981</v>
          </cell>
        </row>
        <row r="166">
          <cell r="A166" t="str">
            <v>Empresa Polo241301513</v>
          </cell>
          <cell r="B166">
            <v>289.98668000000004</v>
          </cell>
          <cell r="C166">
            <v>130.63581000000005</v>
          </cell>
          <cell r="D166">
            <v>175.68358999999987</v>
          </cell>
          <cell r="E166">
            <v>234.59748000000002</v>
          </cell>
          <cell r="F166">
            <v>788.33840999999984</v>
          </cell>
          <cell r="G166">
            <v>62.72393999999997</v>
          </cell>
        </row>
        <row r="167">
          <cell r="A167" t="str">
            <v>Empresa Polo241301514</v>
          </cell>
          <cell r="B167">
            <v>4834.2635099999998</v>
          </cell>
          <cell r="C167">
            <v>8373.3488499999985</v>
          </cell>
          <cell r="D167">
            <v>5291.1581100000003</v>
          </cell>
          <cell r="E167">
            <v>24.784370000001218</v>
          </cell>
          <cell r="F167">
            <v>2286.2797200000023</v>
          </cell>
          <cell r="G167">
            <v>642.59496999999919</v>
          </cell>
        </row>
        <row r="168">
          <cell r="A168" t="str">
            <v>Empresa Polo241301515</v>
          </cell>
          <cell r="B168">
            <v>72.570250000000001</v>
          </cell>
          <cell r="C168">
            <v>47.31422000000002</v>
          </cell>
          <cell r="D168">
            <v>763.65070000000014</v>
          </cell>
          <cell r="E168">
            <v>130.05250999999987</v>
          </cell>
          <cell r="F168">
            <v>96.12264000000016</v>
          </cell>
          <cell r="G168">
            <v>-83.455099999999959</v>
          </cell>
        </row>
        <row r="169">
          <cell r="A169" t="str">
            <v>Empresa Polo241301516</v>
          </cell>
          <cell r="B169">
            <v>59.541179999999997</v>
          </cell>
          <cell r="C169">
            <v>39.088160000000002</v>
          </cell>
          <cell r="D169">
            <v>15.225</v>
          </cell>
          <cell r="E169">
            <v>-3.8802000000000021</v>
          </cell>
          <cell r="F169">
            <v>14.478300000000004</v>
          </cell>
          <cell r="G169">
            <v>458.08689999999933</v>
          </cell>
        </row>
        <row r="170">
          <cell r="A170" t="str">
            <v>Empresa Polo241301517</v>
          </cell>
          <cell r="B170">
            <v>1340.0340900000001</v>
          </cell>
          <cell r="C170">
            <v>143.91953000000012</v>
          </cell>
          <cell r="D170">
            <v>780.69452999999976</v>
          </cell>
          <cell r="E170">
            <v>1183.3491399999998</v>
          </cell>
          <cell r="F170">
            <v>749.63337000000001</v>
          </cell>
          <cell r="G170">
            <v>716.66308000000026</v>
          </cell>
        </row>
        <row r="171">
          <cell r="A171" t="str">
            <v>Empresa Polo241301530</v>
          </cell>
          <cell r="B171">
            <v>554.37351000000001</v>
          </cell>
          <cell r="C171">
            <v>713.65098999999998</v>
          </cell>
          <cell r="D171">
            <v>-763.76802999999995</v>
          </cell>
          <cell r="E171">
            <v>-194.63909000000001</v>
          </cell>
          <cell r="F171">
            <v>33.96963999999997</v>
          </cell>
          <cell r="G171">
            <v>20.768300000000011</v>
          </cell>
        </row>
        <row r="172">
          <cell r="A172" t="str">
            <v>Empresa Polo241301600</v>
          </cell>
          <cell r="B172">
            <v>0</v>
          </cell>
          <cell r="C172">
            <v>27</v>
          </cell>
          <cell r="D172">
            <v>209.23732999999999</v>
          </cell>
          <cell r="E172">
            <v>899.92952000000014</v>
          </cell>
          <cell r="F172">
            <v>998.95</v>
          </cell>
          <cell r="G172">
            <v>0</v>
          </cell>
        </row>
        <row r="173">
          <cell r="A173" t="str">
            <v>Empresa Polo241301610</v>
          </cell>
          <cell r="B173">
            <v>0</v>
          </cell>
          <cell r="C173">
            <v>46.36</v>
          </cell>
          <cell r="D173">
            <v>1429.2402000000002</v>
          </cell>
          <cell r="E173">
            <v>1091.3331799999999</v>
          </cell>
          <cell r="F173">
            <v>553.81421</v>
          </cell>
          <cell r="G173">
            <v>14.9343</v>
          </cell>
        </row>
        <row r="174">
          <cell r="A174" t="str">
            <v>Empresa Polo241301621</v>
          </cell>
          <cell r="B174">
            <v>1.6598900000000001</v>
          </cell>
          <cell r="C174">
            <v>93.728110000000001</v>
          </cell>
          <cell r="D174">
            <v>-30.1614</v>
          </cell>
          <cell r="E174">
            <v>60.745889999999989</v>
          </cell>
          <cell r="F174">
            <v>17.839410000000015</v>
          </cell>
          <cell r="G174">
            <v>92.345620000000025</v>
          </cell>
        </row>
        <row r="175">
          <cell r="A175" t="str">
            <v>Empresa Polo241301622</v>
          </cell>
          <cell r="B175">
            <v>4.1667500000000004</v>
          </cell>
          <cell r="C175">
            <v>-2.8344200000000006</v>
          </cell>
          <cell r="D175">
            <v>0</v>
          </cell>
          <cell r="E175">
            <v>21.702999999999999</v>
          </cell>
          <cell r="F175">
            <v>0</v>
          </cell>
          <cell r="G175">
            <v>2324.1240400000006</v>
          </cell>
        </row>
        <row r="176">
          <cell r="A176" t="str">
            <v>Empresa Polo241301623</v>
          </cell>
          <cell r="B176">
            <v>0</v>
          </cell>
          <cell r="C176">
            <v>3.6330200000000001</v>
          </cell>
          <cell r="D176">
            <v>13.322529999999999</v>
          </cell>
          <cell r="E176">
            <v>16.467009999999998</v>
          </cell>
          <cell r="F176">
            <v>0.84000000000000341</v>
          </cell>
          <cell r="G176">
            <v>-159.45956999999999</v>
          </cell>
        </row>
        <row r="177">
          <cell r="A177" t="str">
            <v>Empresa Polo241301624</v>
          </cell>
          <cell r="B177">
            <v>0</v>
          </cell>
          <cell r="C177">
            <v>0</v>
          </cell>
          <cell r="D177">
            <v>44.203420000000001</v>
          </cell>
          <cell r="E177">
            <v>-7.2532500000000013</v>
          </cell>
          <cell r="F177">
            <v>70.608130000000003</v>
          </cell>
          <cell r="G177">
            <v>441.21947</v>
          </cell>
        </row>
        <row r="178">
          <cell r="A178" t="str">
            <v>Empresa Polo241301700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306.96952000000033</v>
          </cell>
        </row>
        <row r="179">
          <cell r="A179" t="str">
            <v>Empresa Polo241301710</v>
          </cell>
          <cell r="B179">
            <v>32.365789999999997</v>
          </cell>
          <cell r="C179">
            <v>286.35156999999998</v>
          </cell>
          <cell r="D179">
            <v>1839.2599</v>
          </cell>
          <cell r="E179">
            <v>705.0991299999996</v>
          </cell>
          <cell r="F179">
            <v>1181.1708699999999</v>
          </cell>
          <cell r="G179">
            <v>45.425790000000063</v>
          </cell>
        </row>
        <row r="180">
          <cell r="A180" t="str">
            <v>Empresa Polo241301720</v>
          </cell>
          <cell r="B180">
            <v>328.88970999999998</v>
          </cell>
          <cell r="C180">
            <v>242.37820000000005</v>
          </cell>
          <cell r="D180">
            <v>182.37076999999988</v>
          </cell>
          <cell r="E180">
            <v>194.79799000000003</v>
          </cell>
          <cell r="F180">
            <v>647.17750000000001</v>
          </cell>
          <cell r="G180">
            <v>36.09579999999994</v>
          </cell>
        </row>
        <row r="181">
          <cell r="A181" t="str">
            <v>Empresa Polo241301800</v>
          </cell>
          <cell r="B181">
            <v>99.185739999999996</v>
          </cell>
          <cell r="C181">
            <v>400.19735000000003</v>
          </cell>
          <cell r="D181">
            <v>420.00803999999994</v>
          </cell>
          <cell r="E181">
            <v>-127.06063999999992</v>
          </cell>
          <cell r="F181">
            <v>393.98587999999995</v>
          </cell>
          <cell r="G181">
            <v>3415.4197800000002</v>
          </cell>
        </row>
        <row r="182">
          <cell r="A182" t="str">
            <v>Empresa Polo241301810</v>
          </cell>
          <cell r="B182">
            <v>266.95594999999997</v>
          </cell>
          <cell r="C182">
            <v>213.17119000000002</v>
          </cell>
          <cell r="D182">
            <v>299.65607000000006</v>
          </cell>
          <cell r="E182">
            <v>890.08650999999986</v>
          </cell>
          <cell r="F182">
            <v>351.48975999999993</v>
          </cell>
          <cell r="G182">
            <v>29.090379999999982</v>
          </cell>
        </row>
        <row r="183">
          <cell r="A183" t="str">
            <v>Empresa Polo241301820</v>
          </cell>
          <cell r="B183">
            <v>35.696830000000006</v>
          </cell>
          <cell r="C183">
            <v>68.038759999999996</v>
          </cell>
          <cell r="D183">
            <v>51.919639999999987</v>
          </cell>
          <cell r="E183">
            <v>48.022630000000021</v>
          </cell>
          <cell r="F183">
            <v>65.605289999999968</v>
          </cell>
          <cell r="G183">
            <v>37.124509999999987</v>
          </cell>
        </row>
        <row r="184">
          <cell r="A184" t="str">
            <v>Empresa Polo241301830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71.183109999999942</v>
          </cell>
        </row>
        <row r="185">
          <cell r="A185" t="str">
            <v>Empresa Polo241301900</v>
          </cell>
          <cell r="B185">
            <v>55.553330000000003</v>
          </cell>
          <cell r="C185">
            <v>84.26591999999998</v>
          </cell>
          <cell r="D185">
            <v>-26.918819999999997</v>
          </cell>
          <cell r="E185">
            <v>182.79725999999999</v>
          </cell>
          <cell r="F185">
            <v>68.652940000000001</v>
          </cell>
          <cell r="G185">
            <v>8.0095799999999961</v>
          </cell>
        </row>
        <row r="186">
          <cell r="A186" t="str">
            <v>Empresa Polo241301910</v>
          </cell>
          <cell r="B186">
            <v>3133.8944700000002</v>
          </cell>
          <cell r="C186">
            <v>4101.7010899999996</v>
          </cell>
          <cell r="D186">
            <v>5482.2924199999998</v>
          </cell>
          <cell r="E186">
            <v>1761.2603100000015</v>
          </cell>
          <cell r="F186">
            <v>3210.7334899999987</v>
          </cell>
          <cell r="G186">
            <v>1201.4696700000004</v>
          </cell>
        </row>
        <row r="187">
          <cell r="A187" t="str">
            <v>Empresa Polo241302000</v>
          </cell>
          <cell r="B187">
            <v>39.174429999999994</v>
          </cell>
          <cell r="C187">
            <v>21.354690000000005</v>
          </cell>
          <cell r="D187">
            <v>32.344029999999982</v>
          </cell>
          <cell r="E187">
            <v>191.05100000000002</v>
          </cell>
          <cell r="F187">
            <v>120.31102999999996</v>
          </cell>
          <cell r="G187">
            <v>5946.5609000000004</v>
          </cell>
        </row>
        <row r="188">
          <cell r="A188" t="str">
            <v>Empresa Polo241302010</v>
          </cell>
          <cell r="B188">
            <v>0.83311000000000002</v>
          </cell>
          <cell r="C188">
            <v>12.537939999999999</v>
          </cell>
          <cell r="D188">
            <v>-312.46410000000003</v>
          </cell>
          <cell r="E188">
            <v>493.69999000000001</v>
          </cell>
          <cell r="F188">
            <v>77.094380000000001</v>
          </cell>
          <cell r="G188">
            <v>395.85007000000019</v>
          </cell>
        </row>
        <row r="189">
          <cell r="A189" t="str">
            <v>Empresa Polo241302020</v>
          </cell>
          <cell r="B189">
            <v>97.395129999999995</v>
          </cell>
          <cell r="C189">
            <v>105.42832999999999</v>
          </cell>
          <cell r="D189">
            <v>96.96993999999998</v>
          </cell>
          <cell r="E189">
            <v>103.25547000000006</v>
          </cell>
          <cell r="F189">
            <v>164.94437999999997</v>
          </cell>
          <cell r="G189">
            <v>47.294449999999983</v>
          </cell>
        </row>
        <row r="190">
          <cell r="A190" t="str">
            <v>Empresa Polo241302030</v>
          </cell>
          <cell r="B190">
            <v>3.8936700000000002</v>
          </cell>
          <cell r="C190">
            <v>3.5238900000000006</v>
          </cell>
          <cell r="D190">
            <v>1.4401799999999989</v>
          </cell>
          <cell r="E190">
            <v>3.2405300000000015</v>
          </cell>
          <cell r="F190">
            <v>3.7748800000000013</v>
          </cell>
          <cell r="G190">
            <v>143.06874999999999</v>
          </cell>
        </row>
        <row r="191">
          <cell r="A191" t="str">
            <v>Empresa Polo241302040</v>
          </cell>
          <cell r="B191">
            <v>1194.01351</v>
          </cell>
          <cell r="C191">
            <v>1196.7360199999996</v>
          </cell>
          <cell r="D191">
            <v>1019.8254100000004</v>
          </cell>
          <cell r="E191">
            <v>2339.92434</v>
          </cell>
          <cell r="F191">
            <v>2130.6816799999988</v>
          </cell>
          <cell r="G191">
            <v>171.62646999999981</v>
          </cell>
        </row>
        <row r="192">
          <cell r="A192" t="str">
            <v>Empresa Polo241302045</v>
          </cell>
          <cell r="B192">
            <v>3479.6982699999999</v>
          </cell>
          <cell r="C192">
            <v>2336.3039099999996</v>
          </cell>
          <cell r="D192">
            <v>4450.5173800000011</v>
          </cell>
          <cell r="E192">
            <v>3738.4787099999994</v>
          </cell>
          <cell r="F192">
            <v>3386.6496000000006</v>
          </cell>
          <cell r="G192">
            <v>26.924549999999996</v>
          </cell>
        </row>
        <row r="193">
          <cell r="A193" t="str">
            <v>Empresa Polo241302050</v>
          </cell>
          <cell r="B193">
            <v>333.16780999999997</v>
          </cell>
          <cell r="C193">
            <v>304.32032999999996</v>
          </cell>
          <cell r="D193">
            <v>-83.49073999999996</v>
          </cell>
          <cell r="E193">
            <v>180.35968000000003</v>
          </cell>
          <cell r="F193">
            <v>335.87696000000005</v>
          </cell>
          <cell r="G193">
            <v>5.6079699999999946</v>
          </cell>
        </row>
        <row r="194">
          <cell r="A194" t="str">
            <v>Empresa Polo241302100</v>
          </cell>
          <cell r="B194">
            <v>49.042759999999994</v>
          </cell>
          <cell r="C194">
            <v>47.713079999999998</v>
          </cell>
          <cell r="D194">
            <v>48.006469999999993</v>
          </cell>
          <cell r="E194">
            <v>47.395830000000018</v>
          </cell>
          <cell r="F194">
            <v>39.131750000000011</v>
          </cell>
          <cell r="G194">
            <v>19.058559999999993</v>
          </cell>
        </row>
        <row r="195">
          <cell r="A195" t="str">
            <v>Empresa Polo241302110</v>
          </cell>
          <cell r="B195">
            <v>220.62649999999999</v>
          </cell>
          <cell r="C195">
            <v>226.28093000000004</v>
          </cell>
          <cell r="D195">
            <v>205.25299999999987</v>
          </cell>
          <cell r="E195">
            <v>325.47068000000013</v>
          </cell>
          <cell r="F195">
            <v>168.11586999999986</v>
          </cell>
          <cell r="G195">
            <v>179.50719000000004</v>
          </cell>
        </row>
        <row r="196">
          <cell r="A196" t="str">
            <v>Empresa Polo241302120</v>
          </cell>
          <cell r="B196">
            <v>220.71686000000005</v>
          </cell>
          <cell r="C196">
            <v>169.8564199999999</v>
          </cell>
          <cell r="D196">
            <v>170.66582999999991</v>
          </cell>
          <cell r="E196">
            <v>137.76166000000023</v>
          </cell>
          <cell r="F196">
            <v>201.80394999999987</v>
          </cell>
          <cell r="G196">
            <v>3.7640400000000032</v>
          </cell>
        </row>
        <row r="197">
          <cell r="A197" t="str">
            <v>Empresa Polo241302130</v>
          </cell>
          <cell r="B197">
            <v>0</v>
          </cell>
          <cell r="C197">
            <v>0</v>
          </cell>
          <cell r="D197">
            <v>32.371580000000002</v>
          </cell>
          <cell r="E197">
            <v>16.974589999999999</v>
          </cell>
          <cell r="F197">
            <v>40.046580000000006</v>
          </cell>
          <cell r="G197">
            <v>339.36253000000079</v>
          </cell>
        </row>
        <row r="198">
          <cell r="A198" t="str">
            <v>Empresa Polo241302140</v>
          </cell>
          <cell r="B198">
            <v>8.9276999999999997</v>
          </cell>
          <cell r="C198">
            <v>6.5845500000000001</v>
          </cell>
          <cell r="D198">
            <v>5.9413500000000017</v>
          </cell>
          <cell r="E198">
            <v>15.889770000000006</v>
          </cell>
          <cell r="F198">
            <v>12.327759999999998</v>
          </cell>
          <cell r="G198">
            <v>2738.4495900000002</v>
          </cell>
        </row>
        <row r="199">
          <cell r="A199" t="str">
            <v>Empresa Polo241302150</v>
          </cell>
          <cell r="B199">
            <v>0</v>
          </cell>
          <cell r="C199">
            <v>0</v>
          </cell>
          <cell r="D199">
            <v>3.2193200000000006</v>
          </cell>
          <cell r="E199">
            <v>8.4123200000000011</v>
          </cell>
          <cell r="F199">
            <v>40.340050000000005</v>
          </cell>
          <cell r="G199">
            <v>274.35113999999987</v>
          </cell>
        </row>
        <row r="200">
          <cell r="A200" t="str">
            <v>Empresa Polo241302400</v>
          </cell>
          <cell r="B200">
            <v>247.16953999999998</v>
          </cell>
          <cell r="C200">
            <v>54.924070000000029</v>
          </cell>
          <cell r="D200">
            <v>-9.6110200000000532</v>
          </cell>
          <cell r="E200">
            <v>51.436890000000062</v>
          </cell>
          <cell r="F200">
            <v>91.500499999999988</v>
          </cell>
          <cell r="G200">
            <v>173.16955000000007</v>
          </cell>
        </row>
        <row r="201">
          <cell r="A201" t="str">
            <v>Empresa Polo241302500</v>
          </cell>
          <cell r="B201">
            <v>7.6560000000000003E-2</v>
          </cell>
          <cell r="C201">
            <v>-7.6560000000000003E-2</v>
          </cell>
          <cell r="D201">
            <v>0.39384000000000002</v>
          </cell>
          <cell r="E201">
            <v>0.91316999999999982</v>
          </cell>
          <cell r="F201">
            <v>10.49939</v>
          </cell>
          <cell r="G201">
            <v>-5810.9395800000011</v>
          </cell>
        </row>
        <row r="202">
          <cell r="A202" t="str">
            <v>Empresa Polo241399999</v>
          </cell>
          <cell r="B202">
            <v>828.02003300000013</v>
          </cell>
          <cell r="C202">
            <v>750.73156700000038</v>
          </cell>
          <cell r="D202">
            <v>927.7847599999991</v>
          </cell>
          <cell r="E202">
            <v>842.00734000000102</v>
          </cell>
          <cell r="F202">
            <v>-105.64316000000053</v>
          </cell>
          <cell r="G202">
            <v>63.302350000000018</v>
          </cell>
        </row>
        <row r="203">
          <cell r="A203" t="str">
            <v>Empresa Polo241500000</v>
          </cell>
          <cell r="B203">
            <v>34.735844999999998</v>
          </cell>
          <cell r="C203">
            <v>52.391765000000007</v>
          </cell>
          <cell r="D203">
            <v>568.30226000000005</v>
          </cell>
          <cell r="E203">
            <v>-595.26133000000004</v>
          </cell>
          <cell r="F203">
            <v>278.61977000000002</v>
          </cell>
          <cell r="G203">
            <v>34.200719999999983</v>
          </cell>
        </row>
        <row r="204">
          <cell r="A204" t="str">
            <v>Empresa Polo241500020</v>
          </cell>
          <cell r="B204">
            <v>839.62437499999987</v>
          </cell>
          <cell r="C204">
            <v>-469.77628499999992</v>
          </cell>
          <cell r="D204">
            <v>292.62903000000006</v>
          </cell>
          <cell r="E204">
            <v>224.71256999999991</v>
          </cell>
          <cell r="F204">
            <v>114.87224000000003</v>
          </cell>
          <cell r="G204">
            <v>8.531480000000002</v>
          </cell>
        </row>
        <row r="205">
          <cell r="A205" t="str">
            <v>Empresa Polo241500030</v>
          </cell>
          <cell r="B205">
            <v>126.70885</v>
          </cell>
          <cell r="C205">
            <v>173.05360999999999</v>
          </cell>
          <cell r="D205">
            <v>79.281250000000057</v>
          </cell>
          <cell r="E205">
            <v>324.1268</v>
          </cell>
          <cell r="F205">
            <v>372.15361999999993</v>
          </cell>
          <cell r="G205">
            <v>2369.9296099999992</v>
          </cell>
        </row>
        <row r="206">
          <cell r="A206" t="str">
            <v>Empresa Polo241500040</v>
          </cell>
          <cell r="B206">
            <v>0.3</v>
          </cell>
          <cell r="C206">
            <v>289.30781999999999</v>
          </cell>
          <cell r="D206">
            <v>-172.96392000000003</v>
          </cell>
          <cell r="E206">
            <v>993.1737599999999</v>
          </cell>
          <cell r="F206">
            <v>4745.2366200000015</v>
          </cell>
          <cell r="G206">
            <v>0</v>
          </cell>
        </row>
        <row r="207">
          <cell r="A207" t="str">
            <v>Empresa Polo241500050</v>
          </cell>
          <cell r="B207">
            <v>39.486469999999997</v>
          </cell>
          <cell r="C207">
            <v>-14.696469999999998</v>
          </cell>
          <cell r="D207">
            <v>86.730250000000012</v>
          </cell>
          <cell r="E207">
            <v>29.272300000000001</v>
          </cell>
          <cell r="F207">
            <v>51.737179999999995</v>
          </cell>
          <cell r="G207">
            <v>11497.620399999993</v>
          </cell>
        </row>
        <row r="208">
          <cell r="A208" t="str">
            <v>Empresa Polo241500100</v>
          </cell>
          <cell r="B208">
            <v>26.141909999999996</v>
          </cell>
          <cell r="C208">
            <v>-8.7262199999999979</v>
          </cell>
          <cell r="D208">
            <v>0</v>
          </cell>
          <cell r="E208">
            <v>5.4383300000000006</v>
          </cell>
          <cell r="F208">
            <v>28.490440000000007</v>
          </cell>
          <cell r="G208">
            <v>14.286770000000004</v>
          </cell>
        </row>
        <row r="209">
          <cell r="A209" t="str">
            <v>Empresa Polo241500200</v>
          </cell>
          <cell r="B209">
            <v>0.99245000000000005</v>
          </cell>
          <cell r="C209">
            <v>4.1583500000000004</v>
          </cell>
          <cell r="D209">
            <v>4.5588700000000006</v>
          </cell>
          <cell r="E209">
            <v>0.49780999999999942</v>
          </cell>
          <cell r="F209">
            <v>0.71388999999999925</v>
          </cell>
          <cell r="G209">
            <v>1.56854</v>
          </cell>
        </row>
        <row r="210">
          <cell r="A210" t="str">
            <v>Empresa Polo241600000</v>
          </cell>
          <cell r="B210">
            <v>762.08983000000012</v>
          </cell>
          <cell r="C210">
            <v>760.42353999999978</v>
          </cell>
          <cell r="D210">
            <v>3888.6861600000011</v>
          </cell>
          <cell r="E210">
            <v>1868.4108099999994</v>
          </cell>
          <cell r="F210">
            <v>3077.1851400000023</v>
          </cell>
          <cell r="G210">
            <v>20.872970000000038</v>
          </cell>
        </row>
        <row r="211">
          <cell r="A211" t="str">
            <v>Empresa Polo241600020</v>
          </cell>
          <cell r="B211">
            <v>0</v>
          </cell>
          <cell r="C211">
            <v>0</v>
          </cell>
          <cell r="D211">
            <v>0.2757</v>
          </cell>
          <cell r="E211">
            <v>0</v>
          </cell>
          <cell r="F211">
            <v>0</v>
          </cell>
          <cell r="G211">
            <v>-22.737379999999998</v>
          </cell>
        </row>
        <row r="212">
          <cell r="A212" t="str">
            <v>Empresa Polo241700100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-7.2706100000000013</v>
          </cell>
        </row>
        <row r="213">
          <cell r="A213" t="str">
            <v>Empresa Polo241700600</v>
          </cell>
          <cell r="B213">
            <v>2829.5257299</v>
          </cell>
          <cell r="C213">
            <v>3393.0542401000007</v>
          </cell>
          <cell r="D213">
            <v>5499.1327999999976</v>
          </cell>
          <cell r="E213">
            <v>7028.9212600000028</v>
          </cell>
          <cell r="F213">
            <v>12043.85036</v>
          </cell>
          <cell r="G213">
            <v>2042.5871799999877</v>
          </cell>
        </row>
        <row r="214">
          <cell r="A214" t="str">
            <v>Empresa Polo241910240</v>
          </cell>
          <cell r="B214">
            <v>91.025540000000007</v>
          </cell>
          <cell r="C214">
            <v>30.145</v>
          </cell>
          <cell r="D214">
            <v>-88.144140000000007</v>
          </cell>
          <cell r="E214">
            <v>8.5117400000000032</v>
          </cell>
          <cell r="F214">
            <v>-7.1895299999999978</v>
          </cell>
          <cell r="G214">
            <v>12572.151999999987</v>
          </cell>
        </row>
        <row r="215">
          <cell r="A215" t="str">
            <v>Empresa Polo241910250</v>
          </cell>
          <cell r="B215">
            <v>1.2863599999999999</v>
          </cell>
          <cell r="C215">
            <v>2.23123</v>
          </cell>
          <cell r="D215">
            <v>-3.5175900000000002</v>
          </cell>
          <cell r="E215">
            <v>2.2119200000000001</v>
          </cell>
          <cell r="F215">
            <v>-1.7275300000000002</v>
          </cell>
          <cell r="G215">
            <v>-85.183629999999994</v>
          </cell>
        </row>
        <row r="216">
          <cell r="A216" t="str">
            <v>Empresa Polo241910900</v>
          </cell>
          <cell r="B216">
            <v>24.107789999999998</v>
          </cell>
          <cell r="C216">
            <v>13.860560000000003</v>
          </cell>
          <cell r="D216">
            <v>-8.4136900000000026</v>
          </cell>
          <cell r="E216">
            <v>27.363669999999999</v>
          </cell>
          <cell r="F216">
            <v>120.72304999999997</v>
          </cell>
          <cell r="G216">
            <v>536.13587000000007</v>
          </cell>
        </row>
        <row r="217">
          <cell r="A217" t="str">
            <v>Empresa Polo241960000</v>
          </cell>
          <cell r="B217">
            <v>2.02224</v>
          </cell>
          <cell r="C217">
            <v>6.8000000000001393E-4</v>
          </cell>
          <cell r="D217">
            <v>125.03355999999999</v>
          </cell>
          <cell r="E217">
            <v>-0.65755000000000052</v>
          </cell>
          <cell r="F217">
            <v>-98.488619999999997</v>
          </cell>
          <cell r="G217">
            <v>4687.8397299999997</v>
          </cell>
        </row>
        <row r="218">
          <cell r="A218" t="str">
            <v>Empresa Polo241960010</v>
          </cell>
          <cell r="B218">
            <v>0.79621000000000008</v>
          </cell>
          <cell r="C218">
            <v>1.2366500000000002</v>
          </cell>
          <cell r="D218">
            <v>0.59300999999999959</v>
          </cell>
          <cell r="E218">
            <v>1.0354400000000004</v>
          </cell>
          <cell r="F218">
            <v>7.1529300000000013</v>
          </cell>
          <cell r="G218">
            <v>486.33006</v>
          </cell>
        </row>
        <row r="219">
          <cell r="A219" t="str">
            <v>Empresa Polo241980000</v>
          </cell>
          <cell r="B219">
            <v>33294.6008</v>
          </cell>
          <cell r="C219">
            <v>14620.87879000001</v>
          </cell>
          <cell r="D219">
            <v>-2500.6017200000133</v>
          </cell>
          <cell r="E219">
            <v>2630.4949100000085</v>
          </cell>
          <cell r="F219">
            <v>8283.1059499999974</v>
          </cell>
          <cell r="G219">
            <v>0.50404999999999989</v>
          </cell>
        </row>
        <row r="220">
          <cell r="A220" t="str">
            <v>Empresa Polo241980010</v>
          </cell>
          <cell r="B220">
            <v>2239.8803699999999</v>
          </cell>
          <cell r="C220">
            <v>5806.8510200000001</v>
          </cell>
          <cell r="D220">
            <v>15516.535349999998</v>
          </cell>
          <cell r="E220">
            <v>9351.1225800000029</v>
          </cell>
          <cell r="F220">
            <v>10835.818749999999</v>
          </cell>
          <cell r="G220">
            <v>272.34242999999969</v>
          </cell>
        </row>
        <row r="221">
          <cell r="A221" t="str">
            <v>Empresa Polo241999999</v>
          </cell>
          <cell r="B221">
            <v>721.30025999999998</v>
          </cell>
          <cell r="C221">
            <v>883.80301000000009</v>
          </cell>
          <cell r="D221">
            <v>998.01279999999997</v>
          </cell>
          <cell r="E221">
            <v>-837.90177000000017</v>
          </cell>
          <cell r="F221">
            <v>-7.5186299999998027</v>
          </cell>
          <cell r="G221">
            <v>1742.5799599999991</v>
          </cell>
        </row>
        <row r="222">
          <cell r="A222" t="str">
            <v>Empresa Polo341100000</v>
          </cell>
          <cell r="B222">
            <v>628.75668999999994</v>
          </cell>
          <cell r="C222">
            <v>713.37572100000011</v>
          </cell>
          <cell r="D222">
            <v>430.41666899999973</v>
          </cell>
          <cell r="E222">
            <v>599.4389000000001</v>
          </cell>
          <cell r="F222">
            <v>589.50412999999935</v>
          </cell>
          <cell r="G222">
            <v>564.22199000000001</v>
          </cell>
        </row>
        <row r="223">
          <cell r="A223" t="str">
            <v>Empresa Polo341100011</v>
          </cell>
          <cell r="B223">
            <v>4775.4748720999996</v>
          </cell>
          <cell r="C223">
            <v>4566.8340505000015</v>
          </cell>
          <cell r="D223">
            <v>5576.4996274000005</v>
          </cell>
          <cell r="E223">
            <v>4975.3142699999989</v>
          </cell>
          <cell r="F223">
            <v>4363.6007800000007</v>
          </cell>
          <cell r="G223">
            <v>551.75201999999945</v>
          </cell>
        </row>
        <row r="224">
          <cell r="A224" t="str">
            <v>Empresa Polo341100013</v>
          </cell>
          <cell r="B224">
            <v>145.0974865</v>
          </cell>
          <cell r="C224">
            <v>141.76944789999999</v>
          </cell>
          <cell r="D224">
            <v>312.52727560000005</v>
          </cell>
          <cell r="E224">
            <v>612.36650999999972</v>
          </cell>
          <cell r="F224">
            <v>639.61509999999998</v>
          </cell>
          <cell r="G224">
            <v>474.17811999999958</v>
          </cell>
        </row>
        <row r="225">
          <cell r="A225" t="str">
            <v>Empresa Polo341100014</v>
          </cell>
          <cell r="B225">
            <v>0.14787</v>
          </cell>
          <cell r="C225">
            <v>0.10766999999999999</v>
          </cell>
          <cell r="D225">
            <v>1.0137399999999999</v>
          </cell>
          <cell r="E225">
            <v>1.0180499999999999</v>
          </cell>
          <cell r="F225">
            <v>0.86677000000000026</v>
          </cell>
          <cell r="G225">
            <v>723.65455999999995</v>
          </cell>
        </row>
        <row r="226">
          <cell r="A226" t="str">
            <v>Empresa Polo341100015</v>
          </cell>
          <cell r="B226">
            <v>306.33110139999997</v>
          </cell>
          <cell r="C226">
            <v>449.95428190000007</v>
          </cell>
          <cell r="D226">
            <v>663.61619669999993</v>
          </cell>
          <cell r="E226">
            <v>305.47034000000008</v>
          </cell>
          <cell r="F226">
            <v>503.57522999999992</v>
          </cell>
          <cell r="G226">
            <v>224.22672999999941</v>
          </cell>
        </row>
        <row r="227">
          <cell r="A227" t="str">
            <v>Empresa Polo341100021</v>
          </cell>
          <cell r="B227">
            <v>2566.9397325999998</v>
          </cell>
          <cell r="C227">
            <v>2561.3820752000001</v>
          </cell>
          <cell r="D227">
            <v>2282.2221821999992</v>
          </cell>
          <cell r="E227">
            <v>1895.6148800000001</v>
          </cell>
          <cell r="F227">
            <v>-112.08895999999731</v>
          </cell>
          <cell r="G227">
            <v>231.52962999999977</v>
          </cell>
        </row>
        <row r="228">
          <cell r="A228" t="str">
            <v>Empresa Polo341100022</v>
          </cell>
          <cell r="B228">
            <v>530.4128068</v>
          </cell>
          <cell r="C228">
            <v>414.22504349999986</v>
          </cell>
          <cell r="D228">
            <v>716.8024997</v>
          </cell>
          <cell r="E228">
            <v>740.82428000000027</v>
          </cell>
          <cell r="F228">
            <v>1142.9418700000001</v>
          </cell>
          <cell r="G228">
            <v>-618.62211000000025</v>
          </cell>
        </row>
        <row r="229">
          <cell r="A229" t="str">
            <v>Empresa Polo341100023</v>
          </cell>
          <cell r="B229">
            <v>714.53755200000001</v>
          </cell>
          <cell r="C229">
            <v>359.28001190000009</v>
          </cell>
          <cell r="D229">
            <v>937.43880609999997</v>
          </cell>
          <cell r="E229">
            <v>589.76285000000007</v>
          </cell>
          <cell r="F229">
            <v>924.72287000000006</v>
          </cell>
          <cell r="G229">
            <v>37.926399999999944</v>
          </cell>
        </row>
        <row r="230">
          <cell r="A230" t="str">
            <v>Empresa Polo341100024</v>
          </cell>
          <cell r="B230">
            <v>437.19237409999994</v>
          </cell>
          <cell r="C230">
            <v>445.7637761000002</v>
          </cell>
          <cell r="D230">
            <v>478.69773979999991</v>
          </cell>
          <cell r="E230">
            <v>501.0636099999997</v>
          </cell>
          <cell r="F230">
            <v>706.32598000000053</v>
          </cell>
          <cell r="G230">
            <v>213.94844999999987</v>
          </cell>
        </row>
        <row r="231">
          <cell r="A231" t="str">
            <v>Empresa Polo341100031</v>
          </cell>
          <cell r="B231">
            <v>658.36869830000001</v>
          </cell>
          <cell r="C231">
            <v>1345.0232449999999</v>
          </cell>
          <cell r="D231">
            <v>619.29000669999982</v>
          </cell>
          <cell r="E231">
            <v>656.92919000000029</v>
          </cell>
          <cell r="F231">
            <v>938.99553999999898</v>
          </cell>
          <cell r="G231">
            <v>407.94304000000011</v>
          </cell>
        </row>
        <row r="232">
          <cell r="A232" t="str">
            <v>Empresa Polo341100032</v>
          </cell>
          <cell r="B232">
            <v>497.04012169999999</v>
          </cell>
          <cell r="C232">
            <v>91.105275000000006</v>
          </cell>
          <cell r="D232">
            <v>251.06015329999991</v>
          </cell>
          <cell r="E232">
            <v>839.30106000000001</v>
          </cell>
          <cell r="F232">
            <v>559.96037000000024</v>
          </cell>
          <cell r="G232">
            <v>28.117360000000019</v>
          </cell>
        </row>
        <row r="233">
          <cell r="A233" t="str">
            <v>Empresa Polo341100050</v>
          </cell>
          <cell r="B233">
            <v>265.61462999999998</v>
          </cell>
          <cell r="C233">
            <v>-236.89477000000005</v>
          </cell>
          <cell r="D233">
            <v>1121.0116800000003</v>
          </cell>
          <cell r="E233">
            <v>-362.12393000000043</v>
          </cell>
          <cell r="F233">
            <v>747.2324600000004</v>
          </cell>
          <cell r="G233">
            <v>50.205609999999979</v>
          </cell>
        </row>
        <row r="234">
          <cell r="A234" t="str">
            <v>Empresa Polo341100200</v>
          </cell>
          <cell r="B234">
            <v>409.70801000000006</v>
          </cell>
          <cell r="C234">
            <v>301.97433000000001</v>
          </cell>
          <cell r="D234">
            <v>1595.7147699999998</v>
          </cell>
          <cell r="E234">
            <v>149.40044000000034</v>
          </cell>
          <cell r="F234">
            <v>533.52144999999973</v>
          </cell>
          <cell r="G234">
            <v>-11.566460000000006</v>
          </cell>
        </row>
        <row r="235">
          <cell r="A235" t="str">
            <v>Empresa Polo341100210</v>
          </cell>
          <cell r="B235">
            <v>31.2456</v>
          </cell>
          <cell r="C235">
            <v>85.767360000000011</v>
          </cell>
          <cell r="D235">
            <v>0.43256999999998413</v>
          </cell>
          <cell r="E235">
            <v>132.55966000000001</v>
          </cell>
          <cell r="F235">
            <v>52.789299999999997</v>
          </cell>
          <cell r="G235">
            <v>23.340429999999998</v>
          </cell>
        </row>
        <row r="236">
          <cell r="A236" t="str">
            <v>Empresa Polo341100220</v>
          </cell>
          <cell r="B236">
            <v>287.16546</v>
          </cell>
          <cell r="C236">
            <v>363.62648000000007</v>
          </cell>
          <cell r="D236">
            <v>332.72083999999995</v>
          </cell>
          <cell r="E236">
            <v>228.66692999999987</v>
          </cell>
          <cell r="F236">
            <v>216.68695000000002</v>
          </cell>
          <cell r="G236">
            <v>8.3158000000000101</v>
          </cell>
        </row>
        <row r="237">
          <cell r="A237" t="str">
            <v>Empresa Polo341100300</v>
          </cell>
          <cell r="B237">
            <v>837.16319339999995</v>
          </cell>
          <cell r="C237">
            <v>714.92625510000016</v>
          </cell>
          <cell r="D237">
            <v>755.70401150000021</v>
          </cell>
          <cell r="E237">
            <v>753.47857999999951</v>
          </cell>
          <cell r="F237">
            <v>219.67407000000003</v>
          </cell>
          <cell r="G237">
            <v>0.34953000000000012</v>
          </cell>
        </row>
        <row r="238">
          <cell r="A238" t="str">
            <v>Empresa Polo341100310</v>
          </cell>
          <cell r="B238">
            <v>145.95411000000001</v>
          </cell>
          <cell r="C238">
            <v>233.50163750000002</v>
          </cell>
          <cell r="D238">
            <v>-127.81650750000003</v>
          </cell>
          <cell r="E238">
            <v>109.36524999999997</v>
          </cell>
          <cell r="F238">
            <v>-189.20393999999999</v>
          </cell>
          <cell r="G238">
            <v>127.63382000000001</v>
          </cell>
        </row>
        <row r="239">
          <cell r="A239" t="str">
            <v>Empresa Polo341100320</v>
          </cell>
          <cell r="B239">
            <v>360.8005766</v>
          </cell>
          <cell r="C239">
            <v>-228.41460259999999</v>
          </cell>
          <cell r="D239">
            <v>-42.805594000000013</v>
          </cell>
          <cell r="E239">
            <v>35.237320000000011</v>
          </cell>
          <cell r="F239">
            <v>-10.92122999999998</v>
          </cell>
          <cell r="G239">
            <v>107.441679999999</v>
          </cell>
        </row>
        <row r="240">
          <cell r="A240" t="str">
            <v>Empresa Polo341100330</v>
          </cell>
          <cell r="B240">
            <v>114.64356000000001</v>
          </cell>
          <cell r="C240">
            <v>-28.020980000000009</v>
          </cell>
          <cell r="D240">
            <v>105.71540000000002</v>
          </cell>
          <cell r="E240">
            <v>20.380389999999977</v>
          </cell>
          <cell r="F240">
            <v>49.894369999999981</v>
          </cell>
          <cell r="G240">
            <v>600.87428999999975</v>
          </cell>
        </row>
        <row r="241">
          <cell r="A241" t="str">
            <v>Empresa Polo341100400</v>
          </cell>
          <cell r="B241">
            <v>68.577719999999999</v>
          </cell>
          <cell r="C241">
            <v>96.718930000000029</v>
          </cell>
          <cell r="D241">
            <v>175.16745</v>
          </cell>
          <cell r="E241">
            <v>-50.226100000000031</v>
          </cell>
          <cell r="F241">
            <v>-69.371220000000022</v>
          </cell>
          <cell r="G241">
            <v>84.586819999999875</v>
          </cell>
        </row>
        <row r="242">
          <cell r="A242" t="str">
            <v>Empresa Polo341100410</v>
          </cell>
          <cell r="B242">
            <v>23.650510000000001</v>
          </cell>
          <cell r="C242">
            <v>27.186380000000003</v>
          </cell>
          <cell r="D242">
            <v>-6.6075300000000041</v>
          </cell>
          <cell r="E242">
            <v>14.522689999999997</v>
          </cell>
          <cell r="F242">
            <v>13.883460000000014</v>
          </cell>
          <cell r="G242">
            <v>-184.93161000000009</v>
          </cell>
        </row>
        <row r="243">
          <cell r="A243" t="str">
            <v>Empresa Polo341100420</v>
          </cell>
          <cell r="B243">
            <v>4.2755000000000001</v>
          </cell>
          <cell r="C243">
            <v>-10.876049999999999</v>
          </cell>
          <cell r="D243">
            <v>2.2842400000000005</v>
          </cell>
          <cell r="E243">
            <v>0.42255999999999982</v>
          </cell>
          <cell r="F243">
            <v>-0.3371000000000004</v>
          </cell>
          <cell r="G243">
            <v>47.944179999999733</v>
          </cell>
        </row>
        <row r="244">
          <cell r="A244" t="str">
            <v>Empresa Polo341100500</v>
          </cell>
          <cell r="B244">
            <v>124.64927900000001</v>
          </cell>
          <cell r="C244">
            <v>100.49957569999998</v>
          </cell>
          <cell r="D244">
            <v>98.745645300000007</v>
          </cell>
          <cell r="E244">
            <v>296.70744000000002</v>
          </cell>
          <cell r="F244">
            <v>290.65346</v>
          </cell>
          <cell r="G244">
            <v>-18.69756000000001</v>
          </cell>
        </row>
        <row r="245">
          <cell r="A245" t="str">
            <v>Empresa Polo341100505</v>
          </cell>
          <cell r="B245">
            <v>8.5657700000000006</v>
          </cell>
          <cell r="C245">
            <v>39.345059999999997</v>
          </cell>
          <cell r="D245">
            <v>400.39809000000002</v>
          </cell>
          <cell r="E245">
            <v>900.32517000000007</v>
          </cell>
          <cell r="F245">
            <v>1037.3615100000002</v>
          </cell>
          <cell r="G245">
            <v>148.31479999999988</v>
          </cell>
        </row>
        <row r="246">
          <cell r="A246" t="str">
            <v>Empresa Polo341100510</v>
          </cell>
          <cell r="B246">
            <v>249.13774999999998</v>
          </cell>
          <cell r="C246">
            <v>1210.4220632000001</v>
          </cell>
          <cell r="D246">
            <v>313.59602679999989</v>
          </cell>
          <cell r="E246">
            <v>466.9405499999998</v>
          </cell>
          <cell r="F246">
            <v>178.61520000000064</v>
          </cell>
          <cell r="G246">
            <v>531.92477000000008</v>
          </cell>
        </row>
        <row r="247">
          <cell r="A247" t="str">
            <v>Empresa Polo341200100</v>
          </cell>
          <cell r="B247">
            <v>156.08262000000002</v>
          </cell>
          <cell r="C247">
            <v>354.67914999999999</v>
          </cell>
          <cell r="D247">
            <v>106.23117999999994</v>
          </cell>
          <cell r="E247">
            <v>98.443690000000174</v>
          </cell>
          <cell r="F247">
            <v>130.33507000000009</v>
          </cell>
          <cell r="G247">
            <v>24.150170000000031</v>
          </cell>
        </row>
        <row r="248">
          <cell r="A248" t="str">
            <v>Empresa Polo341200200</v>
          </cell>
          <cell r="B248">
            <v>483.54634000000004</v>
          </cell>
          <cell r="C248">
            <v>521.04756999999995</v>
          </cell>
          <cell r="D248">
            <v>450.26906999999994</v>
          </cell>
          <cell r="E248">
            <v>567.36440000000016</v>
          </cell>
          <cell r="F248">
            <v>323.25324999999998</v>
          </cell>
          <cell r="G248">
            <v>0.1241399999999997</v>
          </cell>
        </row>
        <row r="249">
          <cell r="A249" t="str">
            <v>Empresa Polo341200210</v>
          </cell>
          <cell r="B249">
            <v>117.95135999999999</v>
          </cell>
          <cell r="C249">
            <v>191.95308000000003</v>
          </cell>
          <cell r="D249">
            <v>412.16274999999996</v>
          </cell>
          <cell r="E249">
            <v>137.55583000000001</v>
          </cell>
          <cell r="F249">
            <v>53.207540000000108</v>
          </cell>
          <cell r="G249">
            <v>0.14379999999999882</v>
          </cell>
        </row>
        <row r="250">
          <cell r="A250" t="str">
            <v>Empresa Polo341200300</v>
          </cell>
          <cell r="B250">
            <v>33.237570000000005</v>
          </cell>
          <cell r="C250">
            <v>10.639249999999997</v>
          </cell>
          <cell r="D250">
            <v>-6.9899799999999956</v>
          </cell>
          <cell r="E250">
            <v>-26.220270000000006</v>
          </cell>
          <cell r="F250">
            <v>30.253340000000009</v>
          </cell>
          <cell r="G250">
            <v>5.5568599999999995</v>
          </cell>
        </row>
        <row r="251">
          <cell r="A251" t="str">
            <v>Empresa Polo341200400</v>
          </cell>
          <cell r="B251">
            <v>112.67153999999999</v>
          </cell>
          <cell r="C251">
            <v>194.59053999999998</v>
          </cell>
          <cell r="D251">
            <v>150.94892000000004</v>
          </cell>
          <cell r="E251">
            <v>9.3427899999999795</v>
          </cell>
          <cell r="F251">
            <v>251.90425999999997</v>
          </cell>
          <cell r="G251">
            <v>87.884029999999711</v>
          </cell>
        </row>
        <row r="252">
          <cell r="A252" t="str">
            <v>Empresa Polo341200500</v>
          </cell>
          <cell r="B252">
            <v>532.77328999999997</v>
          </cell>
          <cell r="C252">
            <v>502.80051000000014</v>
          </cell>
          <cell r="D252">
            <v>2821.8494699999997</v>
          </cell>
          <cell r="E252">
            <v>-1795.6074699999999</v>
          </cell>
          <cell r="F252">
            <v>474.00651000000016</v>
          </cell>
          <cell r="G252">
            <v>770.99625000000015</v>
          </cell>
        </row>
        <row r="253">
          <cell r="A253" t="str">
            <v>Empresa Polo341200710</v>
          </cell>
          <cell r="B253">
            <v>18.958440799999998</v>
          </cell>
          <cell r="C253">
            <v>149.31333369999999</v>
          </cell>
          <cell r="D253">
            <v>-102.2802045</v>
          </cell>
          <cell r="E253">
            <v>35.911540000000002</v>
          </cell>
          <cell r="F253">
            <v>20.835319999999967</v>
          </cell>
          <cell r="G253">
            <v>43.602579999999875</v>
          </cell>
        </row>
        <row r="254">
          <cell r="A254" t="str">
            <v>Empresa Polo341200720</v>
          </cell>
          <cell r="B254">
            <v>1.9432122999999999</v>
          </cell>
          <cell r="C254">
            <v>0.41423239999999995</v>
          </cell>
          <cell r="D254">
            <v>2.0260753</v>
          </cell>
          <cell r="E254">
            <v>16.279149999999998</v>
          </cell>
          <cell r="F254">
            <v>-16.54392</v>
          </cell>
          <cell r="G254">
            <v>76.692260000000033</v>
          </cell>
        </row>
        <row r="255">
          <cell r="A255" t="str">
            <v>Empresa Polo341200730</v>
          </cell>
          <cell r="B255">
            <v>2.6802106000000001</v>
          </cell>
          <cell r="C255">
            <v>6.7977679000000002</v>
          </cell>
          <cell r="D255">
            <v>13.726941500000001</v>
          </cell>
          <cell r="E255">
            <v>-1.0267300000000006</v>
          </cell>
          <cell r="F255">
            <v>3.0000000000001137E-3</v>
          </cell>
          <cell r="G255">
            <v>5139.9746900000027</v>
          </cell>
        </row>
        <row r="256">
          <cell r="A256" t="str">
            <v>Empresa Polo341200740</v>
          </cell>
          <cell r="B256">
            <v>39.402440800000001</v>
          </cell>
          <cell r="C256">
            <v>169.26625859999999</v>
          </cell>
          <cell r="D256">
            <v>-205.71975939999999</v>
          </cell>
          <cell r="E256">
            <v>-0.83590999999999971</v>
          </cell>
          <cell r="F256">
            <v>3.6415999999999995</v>
          </cell>
          <cell r="G256">
            <v>295.52290000000016</v>
          </cell>
        </row>
        <row r="257">
          <cell r="A257" t="str">
            <v>Empresa Polo341200790</v>
          </cell>
          <cell r="B257">
            <v>400.27935000000014</v>
          </cell>
          <cell r="C257">
            <v>356.86433299999987</v>
          </cell>
          <cell r="D257">
            <v>876.46713699999987</v>
          </cell>
          <cell r="E257">
            <v>-371.40268999999989</v>
          </cell>
          <cell r="F257">
            <v>99.622840000000224</v>
          </cell>
          <cell r="G257">
            <v>78.397300000000087</v>
          </cell>
        </row>
        <row r="258">
          <cell r="A258" t="str">
            <v>Empresa Polo341300100</v>
          </cell>
          <cell r="B258">
            <v>998.62811999999997</v>
          </cell>
          <cell r="C258">
            <v>1203.6137800000001</v>
          </cell>
          <cell r="D258">
            <v>364.37737000000016</v>
          </cell>
          <cell r="E258">
            <v>558.06502999999975</v>
          </cell>
          <cell r="F258">
            <v>915.45976999999993</v>
          </cell>
          <cell r="G258">
            <v>-68.172480000001087</v>
          </cell>
        </row>
        <row r="259">
          <cell r="A259" t="str">
            <v>Empresa Polo341300200</v>
          </cell>
          <cell r="B259">
            <v>89.984780000000001</v>
          </cell>
          <cell r="C259">
            <v>80.370699999999999</v>
          </cell>
          <cell r="D259">
            <v>150.41876999999999</v>
          </cell>
          <cell r="E259">
            <v>130.81172999999995</v>
          </cell>
          <cell r="F259">
            <v>20.911870000000079</v>
          </cell>
          <cell r="G259">
            <v>2301.5015800000019</v>
          </cell>
        </row>
        <row r="260">
          <cell r="A260" t="str">
            <v>Empresa Polo341300300</v>
          </cell>
          <cell r="B260">
            <v>247.97641999999996</v>
          </cell>
          <cell r="C260">
            <v>174.43192000000005</v>
          </cell>
          <cell r="D260">
            <v>792.15142000000014</v>
          </cell>
          <cell r="E260">
            <v>220.49655999999982</v>
          </cell>
          <cell r="F260">
            <v>-562.71008999999981</v>
          </cell>
          <cell r="G260">
            <v>316.22043000000008</v>
          </cell>
        </row>
        <row r="261">
          <cell r="A261" t="str">
            <v>Empresa Polo341300400</v>
          </cell>
          <cell r="B261">
            <v>3141.9214499999998</v>
          </cell>
          <cell r="C261">
            <v>5628.9556300000004</v>
          </cell>
          <cell r="D261">
            <v>5273.6845999999987</v>
          </cell>
          <cell r="E261">
            <v>3137.603710000003</v>
          </cell>
          <cell r="F261">
            <v>7221.0940099999971</v>
          </cell>
          <cell r="G261">
            <v>9.1939200000000056</v>
          </cell>
        </row>
        <row r="262">
          <cell r="A262" t="str">
            <v>Empresa Polo341300410</v>
          </cell>
          <cell r="B262">
            <v>0</v>
          </cell>
          <cell r="C262">
            <v>0</v>
          </cell>
          <cell r="D262">
            <v>324.64616999999998</v>
          </cell>
          <cell r="E262">
            <v>203.11829999999998</v>
          </cell>
          <cell r="F262">
            <v>306.27096999999992</v>
          </cell>
          <cell r="G262">
            <v>6544.0947500000002</v>
          </cell>
        </row>
        <row r="263">
          <cell r="A263" t="str">
            <v>Empresa Polo341301300</v>
          </cell>
          <cell r="B263">
            <v>170.79771</v>
          </cell>
          <cell r="C263">
            <v>208.34433000000001</v>
          </cell>
          <cell r="D263">
            <v>532.72627999999986</v>
          </cell>
          <cell r="E263">
            <v>144.87315000000001</v>
          </cell>
          <cell r="F263">
            <v>158.78877000000011</v>
          </cell>
          <cell r="G263">
            <v>921.26769000000024</v>
          </cell>
        </row>
        <row r="264">
          <cell r="A264" t="str">
            <v>Empresa Polo341301310</v>
          </cell>
          <cell r="B264">
            <v>1460.70929</v>
          </cell>
          <cell r="C264">
            <v>1338.9786299999998</v>
          </cell>
          <cell r="D264">
            <v>2848.3278500000001</v>
          </cell>
          <cell r="E264">
            <v>4767.7627400000001</v>
          </cell>
          <cell r="F264">
            <v>573.80969000000005</v>
          </cell>
          <cell r="G264">
            <v>99.004880000000185</v>
          </cell>
        </row>
        <row r="265">
          <cell r="A265" t="str">
            <v>Empresa Polo341301320</v>
          </cell>
          <cell r="B265">
            <v>2085.4856500000001</v>
          </cell>
          <cell r="C265">
            <v>2432.9559799999993</v>
          </cell>
          <cell r="D265">
            <v>1773.3882700000013</v>
          </cell>
          <cell r="E265">
            <v>4233.4974399999992</v>
          </cell>
          <cell r="F265">
            <v>2415.7223200000008</v>
          </cell>
          <cell r="G265">
            <v>173.53613000000013</v>
          </cell>
        </row>
        <row r="266">
          <cell r="A266" t="str">
            <v>Empresa Polo341301330</v>
          </cell>
          <cell r="B266">
            <v>337.57785000000001</v>
          </cell>
          <cell r="C266">
            <v>411.77799000000005</v>
          </cell>
          <cell r="D266">
            <v>355.29822000000001</v>
          </cell>
          <cell r="E266">
            <v>285.28693999999996</v>
          </cell>
          <cell r="F266">
            <v>107.22492999999986</v>
          </cell>
          <cell r="G266">
            <v>249.10235999999986</v>
          </cell>
        </row>
        <row r="267">
          <cell r="A267" t="str">
            <v>Empresa Polo341301370</v>
          </cell>
          <cell r="B267">
            <v>702.65791000000002</v>
          </cell>
          <cell r="C267">
            <v>-690.10782000000006</v>
          </cell>
          <cell r="D267">
            <v>14.285029999999999</v>
          </cell>
          <cell r="E267">
            <v>24.816129999999998</v>
          </cell>
          <cell r="F267">
            <v>20.026159999999997</v>
          </cell>
          <cell r="G267">
            <v>-104.85240000000022</v>
          </cell>
        </row>
        <row r="268">
          <cell r="A268" t="str">
            <v>Empresa Polo341301380</v>
          </cell>
          <cell r="B268">
            <v>5671.5904200000004</v>
          </cell>
          <cell r="C268">
            <v>6082.829740000001</v>
          </cell>
          <cell r="D268">
            <v>6255.9349299999994</v>
          </cell>
          <cell r="E268">
            <v>6502.5970699999998</v>
          </cell>
          <cell r="F268">
            <v>6652.9743699999999</v>
          </cell>
          <cell r="G268">
            <v>72.299429999999916</v>
          </cell>
        </row>
        <row r="269">
          <cell r="A269" t="str">
            <v>Empresa Polo341301390</v>
          </cell>
          <cell r="B269">
            <v>537.23926999999992</v>
          </cell>
          <cell r="C269">
            <v>1024.8496300000002</v>
          </cell>
          <cell r="D269">
            <v>-215.05911000000015</v>
          </cell>
          <cell r="E269">
            <v>-271.73176000000012</v>
          </cell>
          <cell r="F269">
            <v>-425.43724000000009</v>
          </cell>
          <cell r="G269">
            <v>4.2279500000000034</v>
          </cell>
        </row>
        <row r="270">
          <cell r="A270" t="str">
            <v>Empresa Polo341301400</v>
          </cell>
          <cell r="B270">
            <v>258.25882000000001</v>
          </cell>
          <cell r="C270">
            <v>188.10131999999999</v>
          </cell>
          <cell r="D270">
            <v>518.17515999999978</v>
          </cell>
          <cell r="E270">
            <v>230.16652000000022</v>
          </cell>
          <cell r="F270">
            <v>138.1884</v>
          </cell>
          <cell r="G270">
            <v>282.78529999999978</v>
          </cell>
        </row>
        <row r="271">
          <cell r="A271" t="str">
            <v>Empresa Polo341301520</v>
          </cell>
          <cell r="B271">
            <v>29.604910000000004</v>
          </cell>
          <cell r="C271">
            <v>240.09527000000003</v>
          </cell>
          <cell r="D271">
            <v>67.961079999999924</v>
          </cell>
          <cell r="E271">
            <v>420.25429000000008</v>
          </cell>
          <cell r="F271">
            <v>-311.08558000000005</v>
          </cell>
          <cell r="G271">
            <v>259.57011000000011</v>
          </cell>
        </row>
        <row r="272">
          <cell r="A272" t="str">
            <v>Empresa Polo341301800</v>
          </cell>
          <cell r="B272">
            <v>237.88091999999997</v>
          </cell>
          <cell r="C272">
            <v>257.42916000000014</v>
          </cell>
          <cell r="D272">
            <v>340.39243999999985</v>
          </cell>
          <cell r="E272">
            <v>89.295380000000137</v>
          </cell>
          <cell r="F272">
            <v>205.01005999999984</v>
          </cell>
          <cell r="G272">
            <v>527.26756999999998</v>
          </cell>
        </row>
        <row r="273">
          <cell r="A273" t="str">
            <v>Empresa Polo341301810</v>
          </cell>
          <cell r="B273">
            <v>748.15146000000004</v>
          </cell>
          <cell r="C273">
            <v>622.35946000000013</v>
          </cell>
          <cell r="D273">
            <v>119.23576000000003</v>
          </cell>
          <cell r="E273">
            <v>883.25399000000016</v>
          </cell>
          <cell r="F273">
            <v>1070.34357</v>
          </cell>
          <cell r="G273">
            <v>435.03188000000023</v>
          </cell>
        </row>
        <row r="274">
          <cell r="A274" t="str">
            <v>Empresa Polo341301820</v>
          </cell>
          <cell r="B274">
            <v>257.58577000000002</v>
          </cell>
          <cell r="C274">
            <v>125.04031999999995</v>
          </cell>
          <cell r="D274">
            <v>596.09812000000011</v>
          </cell>
          <cell r="E274">
            <v>-278.18082000000004</v>
          </cell>
          <cell r="F274">
            <v>121.43873999999994</v>
          </cell>
          <cell r="G274">
            <v>733.59560000000101</v>
          </cell>
        </row>
        <row r="275">
          <cell r="A275" t="str">
            <v>Empresa Polo341301830</v>
          </cell>
          <cell r="B275">
            <v>3.7018599999999999</v>
          </cell>
          <cell r="C275">
            <v>1.5366</v>
          </cell>
          <cell r="D275">
            <v>1.9682900000000005</v>
          </cell>
          <cell r="E275">
            <v>4.9190200000000006</v>
          </cell>
          <cell r="F275">
            <v>5.0367099999999976</v>
          </cell>
          <cell r="G275">
            <v>33.300580000000025</v>
          </cell>
        </row>
        <row r="276">
          <cell r="A276" t="str">
            <v>Empresa Polo341301900</v>
          </cell>
          <cell r="B276">
            <v>395.87783999999999</v>
          </cell>
          <cell r="C276">
            <v>305.27148</v>
          </cell>
          <cell r="D276">
            <v>664.39073999999982</v>
          </cell>
          <cell r="E276">
            <v>30.963680000000295</v>
          </cell>
          <cell r="F276">
            <v>250.4212</v>
          </cell>
          <cell r="G276">
            <v>42.510279999999966</v>
          </cell>
        </row>
        <row r="277">
          <cell r="A277" t="str">
            <v>Empresa Polo341301910</v>
          </cell>
          <cell r="B277">
            <v>428.77283</v>
          </cell>
          <cell r="C277">
            <v>227.15644999999995</v>
          </cell>
          <cell r="D277">
            <v>-550.18826999999976</v>
          </cell>
          <cell r="E277">
            <v>673.58614999999986</v>
          </cell>
          <cell r="F277">
            <v>303.50918999999999</v>
          </cell>
          <cell r="G277">
            <v>589.91760000000068</v>
          </cell>
        </row>
        <row r="278">
          <cell r="A278" t="str">
            <v>Empresa Polo341302000</v>
          </cell>
          <cell r="B278">
            <v>635.93858999999998</v>
          </cell>
          <cell r="C278">
            <v>762.46658000000002</v>
          </cell>
          <cell r="D278">
            <v>575.11553000000026</v>
          </cell>
          <cell r="E278">
            <v>-159.94823000000065</v>
          </cell>
          <cell r="F278">
            <v>-18.072179999999435</v>
          </cell>
          <cell r="G278">
            <v>4988.5077700000038</v>
          </cell>
        </row>
        <row r="279">
          <cell r="A279" t="str">
            <v>Empresa Polo341302010</v>
          </cell>
          <cell r="B279">
            <v>2.2098500000000003</v>
          </cell>
          <cell r="C279">
            <v>168.74296000000001</v>
          </cell>
          <cell r="D279">
            <v>672.94592999999998</v>
          </cell>
          <cell r="E279">
            <v>363.14505999999994</v>
          </cell>
          <cell r="F279">
            <v>429.02629000000024</v>
          </cell>
          <cell r="G279">
            <v>389.85262999999998</v>
          </cell>
        </row>
        <row r="280">
          <cell r="A280" t="str">
            <v>Empresa Polo341302020</v>
          </cell>
          <cell r="B280">
            <v>791.03131000000008</v>
          </cell>
          <cell r="C280">
            <v>564.72947999999974</v>
          </cell>
          <cell r="D280">
            <v>546.9663800000003</v>
          </cell>
          <cell r="E280">
            <v>672.34951999999976</v>
          </cell>
          <cell r="F280">
            <v>838.30651000000034</v>
          </cell>
          <cell r="G280">
            <v>344.25486999999998</v>
          </cell>
        </row>
        <row r="281">
          <cell r="A281" t="str">
            <v>Empresa Polo341302030</v>
          </cell>
          <cell r="B281">
            <v>12.952209999999999</v>
          </cell>
          <cell r="C281">
            <v>30.477239999999995</v>
          </cell>
          <cell r="D281">
            <v>55.92063000000001</v>
          </cell>
          <cell r="E281">
            <v>27.270700000000019</v>
          </cell>
          <cell r="F281">
            <v>50.736469999999997</v>
          </cell>
          <cell r="G281">
            <v>210.76616999999987</v>
          </cell>
        </row>
        <row r="282">
          <cell r="A282" t="str">
            <v>Empresa Polo341302040</v>
          </cell>
          <cell r="B282">
            <v>130.68770000000001</v>
          </cell>
          <cell r="C282">
            <v>129.96794999999997</v>
          </cell>
          <cell r="D282">
            <v>-115.70235999999997</v>
          </cell>
          <cell r="E282">
            <v>75.319919999999939</v>
          </cell>
          <cell r="F282">
            <v>126.07367000000005</v>
          </cell>
          <cell r="G282">
            <v>32.99224000000001</v>
          </cell>
        </row>
        <row r="283">
          <cell r="A283" t="str">
            <v>Empresa Polo341302050</v>
          </cell>
          <cell r="B283">
            <v>1023.2036800000001</v>
          </cell>
          <cell r="C283">
            <v>988.32763999999975</v>
          </cell>
          <cell r="D283">
            <v>637.5756200000003</v>
          </cell>
          <cell r="E283">
            <v>858.63864000000058</v>
          </cell>
          <cell r="F283">
            <v>848.43090999999822</v>
          </cell>
          <cell r="G283">
            <v>6.0571700000000064</v>
          </cell>
        </row>
        <row r="284">
          <cell r="A284" t="str">
            <v>Empresa Polo341302070</v>
          </cell>
          <cell r="B284">
            <v>4906.6264499999997</v>
          </cell>
          <cell r="C284">
            <v>5081.2627599999996</v>
          </cell>
          <cell r="D284">
            <v>5142.3523100000002</v>
          </cell>
          <cell r="E284">
            <v>4115.7217300000011</v>
          </cell>
          <cell r="F284">
            <v>5373.2025399999984</v>
          </cell>
          <cell r="G284">
            <v>53.899410000000003</v>
          </cell>
        </row>
        <row r="285">
          <cell r="A285" t="str">
            <v>Empresa Polo341302100</v>
          </cell>
          <cell r="B285">
            <v>58.634860000000003</v>
          </cell>
          <cell r="C285">
            <v>73.970129999999983</v>
          </cell>
          <cell r="D285">
            <v>64.436570000000017</v>
          </cell>
          <cell r="E285">
            <v>48.538619999999923</v>
          </cell>
          <cell r="F285">
            <v>57.989620000000059</v>
          </cell>
          <cell r="G285">
            <v>29.807760000000002</v>
          </cell>
        </row>
        <row r="286">
          <cell r="A286" t="str">
            <v>Empresa Polo341302110</v>
          </cell>
          <cell r="B286">
            <v>230.88991000000004</v>
          </cell>
          <cell r="C286">
            <v>384.41026999999991</v>
          </cell>
          <cell r="D286">
            <v>547.53978000000006</v>
          </cell>
          <cell r="E286">
            <v>404.14076999999997</v>
          </cell>
          <cell r="F286">
            <v>364.17381999999998</v>
          </cell>
          <cell r="G286">
            <v>726.64629999999988</v>
          </cell>
        </row>
        <row r="287">
          <cell r="A287" t="str">
            <v>Empresa Polo341302120</v>
          </cell>
          <cell r="B287">
            <v>270.40719999999993</v>
          </cell>
          <cell r="C287">
            <v>280.75072000000006</v>
          </cell>
          <cell r="D287">
            <v>283.07008000000008</v>
          </cell>
          <cell r="E287">
            <v>198.75462999999991</v>
          </cell>
          <cell r="F287">
            <v>197.7820200000001</v>
          </cell>
          <cell r="G287">
            <v>128.71638000000002</v>
          </cell>
        </row>
        <row r="288">
          <cell r="A288" t="str">
            <v>Empresa Polo341302130</v>
          </cell>
          <cell r="B288">
            <v>0</v>
          </cell>
          <cell r="C288">
            <v>0</v>
          </cell>
          <cell r="D288">
            <v>9.2146600000000003</v>
          </cell>
          <cell r="E288">
            <v>9.7162500000000005</v>
          </cell>
          <cell r="F288">
            <v>97.61381999999999</v>
          </cell>
          <cell r="G288">
            <v>2390.3485500000024</v>
          </cell>
        </row>
        <row r="289">
          <cell r="A289" t="str">
            <v>Empresa Polo341302140</v>
          </cell>
          <cell r="B289">
            <v>15.794689999999999</v>
          </cell>
          <cell r="C289">
            <v>44.393050000000002</v>
          </cell>
          <cell r="D289">
            <v>-25.889859999999999</v>
          </cell>
          <cell r="E289">
            <v>13.201420000000006</v>
          </cell>
          <cell r="F289">
            <v>15.956749999999992</v>
          </cell>
          <cell r="G289">
            <v>284.02690999999982</v>
          </cell>
        </row>
        <row r="290">
          <cell r="A290" t="str">
            <v>Empresa Polo341302150</v>
          </cell>
          <cell r="B290">
            <v>0</v>
          </cell>
          <cell r="C290">
            <v>0</v>
          </cell>
          <cell r="D290">
            <v>7.93797</v>
          </cell>
          <cell r="E290">
            <v>16.927520000000001</v>
          </cell>
          <cell r="F290">
            <v>50.905070000000002</v>
          </cell>
          <cell r="G290">
            <v>48.285740000000033</v>
          </cell>
        </row>
        <row r="291">
          <cell r="A291" t="str">
            <v>Empresa Polo341302500</v>
          </cell>
          <cell r="B291">
            <v>238.48320999999999</v>
          </cell>
          <cell r="C291">
            <v>-12.783929999999941</v>
          </cell>
          <cell r="D291">
            <v>-191.14260000000004</v>
          </cell>
          <cell r="E291">
            <v>9.2578100000000063</v>
          </cell>
          <cell r="F291">
            <v>20.947089999999989</v>
          </cell>
          <cell r="G291">
            <v>483.74764999999979</v>
          </cell>
        </row>
        <row r="292">
          <cell r="A292" t="str">
            <v>Empresa Polo341399999</v>
          </cell>
          <cell r="B292">
            <v>756.51278999999977</v>
          </cell>
          <cell r="C292">
            <v>459.2195300000003</v>
          </cell>
          <cell r="D292">
            <v>844.19839000000002</v>
          </cell>
          <cell r="E292">
            <v>-146.68600999999967</v>
          </cell>
          <cell r="F292">
            <v>456.90220999999951</v>
          </cell>
          <cell r="G292">
            <v>367.80537999999979</v>
          </cell>
        </row>
        <row r="293">
          <cell r="A293" t="str">
            <v>Empresa Polo341500000</v>
          </cell>
          <cell r="B293">
            <v>553.28323999999998</v>
          </cell>
          <cell r="C293">
            <v>-291.57923999999997</v>
          </cell>
          <cell r="D293">
            <v>225.46713</v>
          </cell>
          <cell r="E293">
            <v>-139.35719999999998</v>
          </cell>
          <cell r="F293">
            <v>6.4307699999999954</v>
          </cell>
          <cell r="G293">
            <v>9265.1612999999925</v>
          </cell>
        </row>
        <row r="294">
          <cell r="A294" t="str">
            <v>Empresa Polo341500020</v>
          </cell>
          <cell r="B294">
            <v>1229.5315906000001</v>
          </cell>
          <cell r="C294">
            <v>2257.2501894000002</v>
          </cell>
          <cell r="D294">
            <v>1130.0064999999995</v>
          </cell>
          <cell r="E294">
            <v>1122.9351000000015</v>
          </cell>
          <cell r="F294">
            <v>2686.6375399999997</v>
          </cell>
          <cell r="G294">
            <v>35.891109999999998</v>
          </cell>
        </row>
        <row r="295">
          <cell r="A295" t="str">
            <v>Empresa Polo341500030</v>
          </cell>
          <cell r="B295">
            <v>482.98974940000005</v>
          </cell>
          <cell r="C295">
            <v>192.91662059999987</v>
          </cell>
          <cell r="D295">
            <v>510.24185000000011</v>
          </cell>
          <cell r="E295">
            <v>305.65045999999984</v>
          </cell>
          <cell r="F295">
            <v>370.29646000000025</v>
          </cell>
          <cell r="G295">
            <v>5596.6354900000006</v>
          </cell>
        </row>
        <row r="296">
          <cell r="A296" t="str">
            <v>Empresa Polo341500050</v>
          </cell>
          <cell r="B296">
            <v>4.835</v>
          </cell>
          <cell r="C296">
            <v>133.10667000000001</v>
          </cell>
          <cell r="D296">
            <v>1034.69048</v>
          </cell>
          <cell r="E296">
            <v>59.114769999999908</v>
          </cell>
          <cell r="F296">
            <v>32.136990000000196</v>
          </cell>
          <cell r="G296">
            <v>-3102.3845500000007</v>
          </cell>
        </row>
        <row r="297">
          <cell r="A297" t="str">
            <v>Empresa Polo341500100</v>
          </cell>
          <cell r="B297">
            <v>709.77352000000008</v>
          </cell>
          <cell r="C297">
            <v>364.61005999999986</v>
          </cell>
          <cell r="D297">
            <v>336.3403800000001</v>
          </cell>
          <cell r="E297">
            <v>489.25885999999991</v>
          </cell>
          <cell r="F297">
            <v>426.62440000000038</v>
          </cell>
          <cell r="G297">
            <v>464.60663000000022</v>
          </cell>
        </row>
        <row r="298">
          <cell r="A298" t="str">
            <v>Empresa Polo341500200</v>
          </cell>
          <cell r="B298">
            <v>160.63231999999999</v>
          </cell>
          <cell r="C298">
            <v>138.92262999999997</v>
          </cell>
          <cell r="D298">
            <v>233.66215</v>
          </cell>
          <cell r="E298">
            <v>122.51365999999996</v>
          </cell>
          <cell r="F298">
            <v>521.27965999999992</v>
          </cell>
          <cell r="G298">
            <v>54.476210000000265</v>
          </cell>
        </row>
        <row r="299">
          <cell r="A299" t="str">
            <v>Empresa Polo341600000</v>
          </cell>
          <cell r="B299">
            <v>7020.1488100000006</v>
          </cell>
          <cell r="C299">
            <v>7146.8164199999992</v>
          </cell>
          <cell r="D299">
            <v>7361.58691</v>
          </cell>
          <cell r="E299">
            <v>7338.7109700000001</v>
          </cell>
          <cell r="F299">
            <v>20274.789670000006</v>
          </cell>
          <cell r="G299">
            <v>131.14301000000017</v>
          </cell>
        </row>
        <row r="300">
          <cell r="A300" t="str">
            <v>Empresa Polo341600020</v>
          </cell>
          <cell r="B300">
            <v>3.3347399999999996</v>
          </cell>
          <cell r="C300">
            <v>-3.3347399999999996</v>
          </cell>
          <cell r="D300">
            <v>0</v>
          </cell>
          <cell r="E300">
            <v>0</v>
          </cell>
          <cell r="F300">
            <v>16.08549</v>
          </cell>
          <cell r="G300">
            <v>304.18799999999987</v>
          </cell>
        </row>
        <row r="301">
          <cell r="A301" t="str">
            <v>Empresa Polo341700200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-51.3234700000001</v>
          </cell>
        </row>
        <row r="302">
          <cell r="A302" t="str">
            <v>Empresa Polo341700300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Empresa Polo341700400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Empresa Polo341700500</v>
          </cell>
          <cell r="B304">
            <v>113.8995001</v>
          </cell>
          <cell r="C304">
            <v>169.77552989999998</v>
          </cell>
          <cell r="D304">
            <v>4769.36348</v>
          </cell>
          <cell r="E304">
            <v>3996.2950099999998</v>
          </cell>
          <cell r="F304">
            <v>9456.0508699999991</v>
          </cell>
          <cell r="G304">
            <v>25.549750000000017</v>
          </cell>
        </row>
        <row r="305">
          <cell r="A305" t="str">
            <v>Empresa Polo341700600</v>
          </cell>
          <cell r="B305">
            <v>1337.4859000000001</v>
          </cell>
          <cell r="C305">
            <v>2204.2993200000001</v>
          </cell>
          <cell r="D305">
            <v>-152.98122000000012</v>
          </cell>
          <cell r="E305">
            <v>-1335.2516100000003</v>
          </cell>
          <cell r="F305">
            <v>-5132.4102999999996</v>
          </cell>
          <cell r="G305">
            <v>181804.43095999968</v>
          </cell>
        </row>
        <row r="306">
          <cell r="A306" t="str">
            <v>Empresa Polo341910240</v>
          </cell>
          <cell r="B306">
            <v>967.01388999999995</v>
          </cell>
          <cell r="C306">
            <v>308.8310899999999</v>
          </cell>
          <cell r="D306">
            <v>-53.909130000000005</v>
          </cell>
          <cell r="E306">
            <v>193.06239000000005</v>
          </cell>
          <cell r="F306">
            <v>569.91595000000007</v>
          </cell>
          <cell r="G306">
            <v>26102.530539999992</v>
          </cell>
        </row>
        <row r="307">
          <cell r="A307" t="str">
            <v>Empresa Polo341910250</v>
          </cell>
          <cell r="B307">
            <v>2085.6035099999999</v>
          </cell>
          <cell r="C307">
            <v>239.68155999999999</v>
          </cell>
          <cell r="D307">
            <v>-109.04970999999978</v>
          </cell>
          <cell r="E307">
            <v>123.94037000000026</v>
          </cell>
          <cell r="F307">
            <v>162.52698999999984</v>
          </cell>
          <cell r="G307">
            <v>5756.3961100000015</v>
          </cell>
        </row>
        <row r="308">
          <cell r="A308" t="str">
            <v>Empresa Polo341910900</v>
          </cell>
          <cell r="B308">
            <v>229.22073</v>
          </cell>
          <cell r="C308">
            <v>149.70377000000002</v>
          </cell>
          <cell r="D308">
            <v>11.859479999999962</v>
          </cell>
          <cell r="E308">
            <v>63.299929999999961</v>
          </cell>
          <cell r="F308">
            <v>30.913790000000006</v>
          </cell>
          <cell r="G308">
            <v>1.3188499999999976</v>
          </cell>
        </row>
        <row r="309">
          <cell r="A309" t="str">
            <v>Empresa Polo341960000</v>
          </cell>
          <cell r="B309">
            <v>118.39333000000001</v>
          </cell>
          <cell r="C309">
            <v>87.055159999999987</v>
          </cell>
          <cell r="D309">
            <v>36.403470000000056</v>
          </cell>
          <cell r="E309">
            <v>28.57884999999996</v>
          </cell>
          <cell r="F309">
            <v>397.48554000000007</v>
          </cell>
          <cell r="G309">
            <v>-273.85284000000047</v>
          </cell>
        </row>
        <row r="310">
          <cell r="A310" t="str">
            <v>Empresa Polo341960010</v>
          </cell>
          <cell r="B310">
            <v>63.863100000000003</v>
          </cell>
          <cell r="C310">
            <v>290.27724000000001</v>
          </cell>
          <cell r="D310">
            <v>-15.758489999999995</v>
          </cell>
          <cell r="E310">
            <v>25.233139999999935</v>
          </cell>
          <cell r="F310">
            <v>86.956990000000076</v>
          </cell>
          <cell r="G310">
            <v>0</v>
          </cell>
        </row>
        <row r="311">
          <cell r="A311" t="str">
            <v>Empresa Polo341980000</v>
          </cell>
          <cell r="B311">
            <v>0</v>
          </cell>
          <cell r="C311">
            <v>0</v>
          </cell>
          <cell r="D311">
            <v>0</v>
          </cell>
          <cell r="E311">
            <v>677.83293000000003</v>
          </cell>
          <cell r="F311">
            <v>-677.83293000000003</v>
          </cell>
          <cell r="G311">
            <v>285.53093999999999</v>
          </cell>
        </row>
        <row r="312">
          <cell r="A312" t="str">
            <v>Empresa Polo341990010</v>
          </cell>
          <cell r="B312">
            <v>74.823579999999993</v>
          </cell>
          <cell r="C312">
            <v>-74.570039999999992</v>
          </cell>
          <cell r="D312">
            <v>2.42903</v>
          </cell>
          <cell r="E312">
            <v>0</v>
          </cell>
          <cell r="F312">
            <v>-0.61759999999999993</v>
          </cell>
          <cell r="G312">
            <v>2765.5017699999994</v>
          </cell>
        </row>
        <row r="313">
          <cell r="A313" t="str">
            <v>Empresa Polo341999999</v>
          </cell>
          <cell r="B313">
            <v>482.73727999999994</v>
          </cell>
          <cell r="C313">
            <v>94.952959999999962</v>
          </cell>
          <cell r="D313">
            <v>-432.32036999999991</v>
          </cell>
          <cell r="E313">
            <v>36.597710000000006</v>
          </cell>
          <cell r="F313">
            <v>2.913299999999964</v>
          </cell>
          <cell r="G313">
            <v>3252.6719899999971</v>
          </cell>
        </row>
        <row r="314">
          <cell r="A314" t="str">
            <v>Empresa Polo432210000</v>
          </cell>
          <cell r="B314">
            <v>162449.03108000002</v>
          </cell>
          <cell r="C314">
            <v>172622.88998000001</v>
          </cell>
          <cell r="D314">
            <v>166627.21867000009</v>
          </cell>
          <cell r="E314">
            <v>168673.47321999987</v>
          </cell>
          <cell r="F314">
            <v>161317.01127000025</v>
          </cell>
          <cell r="G314">
            <v>3557.2738099999988</v>
          </cell>
        </row>
        <row r="315">
          <cell r="A315" t="str">
            <v>Empresa Polo432310000</v>
          </cell>
          <cell r="B315">
            <v>23228.916169999997</v>
          </cell>
          <cell r="C315">
            <v>24526.396590000004</v>
          </cell>
          <cell r="D315">
            <v>24919.99106</v>
          </cell>
          <cell r="E315">
            <v>24496.656919999994</v>
          </cell>
          <cell r="F315">
            <v>25376.161110000015</v>
          </cell>
          <cell r="G315">
            <v>3037.9890799999994</v>
          </cell>
        </row>
        <row r="316">
          <cell r="A316" t="str">
            <v>Empresa Polo432710000</v>
          </cell>
          <cell r="B316">
            <v>5078.8968999999997</v>
          </cell>
          <cell r="C316">
            <v>5322.8168800000003</v>
          </cell>
          <cell r="D316">
            <v>5453.1900399999995</v>
          </cell>
          <cell r="E316">
            <v>5315.3956199999993</v>
          </cell>
          <cell r="F316">
            <v>5551.351160000002</v>
          </cell>
          <cell r="G316">
            <v>29346.776590000023</v>
          </cell>
        </row>
        <row r="317">
          <cell r="A317" t="str">
            <v>Empresa Polo433100000</v>
          </cell>
          <cell r="B317">
            <v>25.757680000000001</v>
          </cell>
          <cell r="C317">
            <v>25.82893</v>
          </cell>
          <cell r="D317">
            <v>535.35528999999997</v>
          </cell>
          <cell r="E317">
            <v>209.69399999999996</v>
          </cell>
          <cell r="F317">
            <v>-14.791479999999979</v>
          </cell>
          <cell r="G317">
            <v>2799.5103699999981</v>
          </cell>
        </row>
        <row r="318">
          <cell r="A318" t="str">
            <v>Empresa Polo433100100</v>
          </cell>
          <cell r="B318">
            <v>653.34605999999997</v>
          </cell>
          <cell r="C318">
            <v>2249.4396500000003</v>
          </cell>
          <cell r="D318">
            <v>165.04386000000022</v>
          </cell>
          <cell r="E318">
            <v>2589.5941699999998</v>
          </cell>
          <cell r="F318">
            <v>895.27244999999948</v>
          </cell>
          <cell r="G318">
            <v>0.34003</v>
          </cell>
        </row>
        <row r="319">
          <cell r="A319" t="str">
            <v>Empresa Polo433100200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0.4</v>
          </cell>
          <cell r="G319">
            <v>675.29630999999995</v>
          </cell>
        </row>
        <row r="320">
          <cell r="A320" t="str">
            <v>Empresa Polo433100300</v>
          </cell>
          <cell r="B320">
            <v>14</v>
          </cell>
          <cell r="C320">
            <v>92.804860000000005</v>
          </cell>
          <cell r="D320">
            <v>113.69341999999999</v>
          </cell>
          <cell r="E320">
            <v>102.03815999999998</v>
          </cell>
          <cell r="F320">
            <v>24.220620000000054</v>
          </cell>
          <cell r="G320">
            <v>1096.9317899999996</v>
          </cell>
        </row>
        <row r="321">
          <cell r="A321" t="str">
            <v>Empresa Polo433100400</v>
          </cell>
          <cell r="B321">
            <v>1320.9304</v>
          </cell>
          <cell r="C321">
            <v>55.021570000000111</v>
          </cell>
          <cell r="D321">
            <v>782.30499999999995</v>
          </cell>
          <cell r="E321">
            <v>-1273.3921000000005</v>
          </cell>
          <cell r="F321">
            <v>119.81139999999994</v>
          </cell>
          <cell r="G321">
            <v>1729.9602800000007</v>
          </cell>
        </row>
        <row r="322">
          <cell r="A322" t="str">
            <v>Empresa Polo433200000</v>
          </cell>
          <cell r="B322">
            <v>2332.8011200000001</v>
          </cell>
          <cell r="C322">
            <v>2123.5683600000002</v>
          </cell>
          <cell r="D322">
            <v>3259.180879999999</v>
          </cell>
          <cell r="E322">
            <v>2622.2125500000002</v>
          </cell>
          <cell r="F322">
            <v>2002.2129700000023</v>
          </cell>
          <cell r="G322">
            <v>0</v>
          </cell>
        </row>
        <row r="323">
          <cell r="A323" t="str">
            <v>Empresa Polo433200100</v>
          </cell>
          <cell r="B323">
            <v>2698.7018199999998</v>
          </cell>
          <cell r="C323">
            <v>2889.1490600000002</v>
          </cell>
          <cell r="D323">
            <v>5681.4889799999983</v>
          </cell>
          <cell r="E323">
            <v>3206.218240000002</v>
          </cell>
          <cell r="F323">
            <v>5085.4385100000018</v>
          </cell>
          <cell r="G323">
            <v>0</v>
          </cell>
        </row>
        <row r="324">
          <cell r="A324" t="str">
            <v>Empresa Polo433200250</v>
          </cell>
          <cell r="B324">
            <v>8296.9770900000003</v>
          </cell>
          <cell r="C324">
            <v>5407.88796</v>
          </cell>
          <cell r="D324">
            <v>-590.09684000000016</v>
          </cell>
          <cell r="E324">
            <v>2850.1270099999983</v>
          </cell>
          <cell r="F324">
            <v>1459.0557700000027</v>
          </cell>
          <cell r="G324">
            <v>3767.7107899999974</v>
          </cell>
        </row>
        <row r="325">
          <cell r="A325" t="str">
            <v>Empresa Polo433200280</v>
          </cell>
          <cell r="B325">
            <v>0</v>
          </cell>
          <cell r="C325">
            <v>0</v>
          </cell>
          <cell r="D325">
            <v>101742.28805</v>
          </cell>
          <cell r="E325">
            <v>24438.604799999986</v>
          </cell>
          <cell r="F325">
            <v>42998.210880000013</v>
          </cell>
          <cell r="G325">
            <v>-77.315140000000611</v>
          </cell>
        </row>
        <row r="326">
          <cell r="A326" t="str">
            <v>Empresa Polo433200300</v>
          </cell>
          <cell r="B326">
            <v>1938.02521</v>
          </cell>
          <cell r="C326">
            <v>1600.1511800000001</v>
          </cell>
          <cell r="D326">
            <v>2272.1603299999992</v>
          </cell>
          <cell r="E326">
            <v>2304.4999900000012</v>
          </cell>
          <cell r="F326">
            <v>2580.9449000000013</v>
          </cell>
          <cell r="G326">
            <v>4253.5702899999997</v>
          </cell>
        </row>
        <row r="327">
          <cell r="A327" t="str">
            <v>Empresa Polo433200500</v>
          </cell>
          <cell r="B327">
            <v>37.194660000000006</v>
          </cell>
          <cell r="C327">
            <v>-37.194660000000006</v>
          </cell>
          <cell r="D327">
            <v>0.62172000000000005</v>
          </cell>
          <cell r="E327">
            <v>-0.62172000000000005</v>
          </cell>
          <cell r="F327">
            <v>0</v>
          </cell>
          <cell r="G327">
            <v>0</v>
          </cell>
        </row>
        <row r="328">
          <cell r="A328" t="str">
            <v>Empresa Polo433200900</v>
          </cell>
          <cell r="B328">
            <v>181.88267000000002</v>
          </cell>
          <cell r="C328">
            <v>419.57499000000001</v>
          </cell>
          <cell r="D328">
            <v>247.17430000000002</v>
          </cell>
          <cell r="E328">
            <v>733.93898999999999</v>
          </cell>
          <cell r="F328">
            <v>-96.641740000000027</v>
          </cell>
          <cell r="G328">
            <v>17375.78744</v>
          </cell>
        </row>
        <row r="329">
          <cell r="A329" t="str">
            <v>Empresa Polo433300000</v>
          </cell>
          <cell r="B329">
            <v>984.70976000000007</v>
          </cell>
          <cell r="C329">
            <v>1425.2850000000001</v>
          </cell>
          <cell r="D329">
            <v>535.83651000000009</v>
          </cell>
          <cell r="E329">
            <v>313.36246999999958</v>
          </cell>
          <cell r="F329">
            <v>725.34712000000036</v>
          </cell>
          <cell r="G329">
            <v>10232.452499999999</v>
          </cell>
        </row>
        <row r="330">
          <cell r="A330" t="str">
            <v>Empresa Polo433400000</v>
          </cell>
          <cell r="B330">
            <v>220.06086000000002</v>
          </cell>
          <cell r="C330">
            <v>196.35826999999998</v>
          </cell>
          <cell r="D330">
            <v>643.1571399999998</v>
          </cell>
          <cell r="E330">
            <v>996.74755000000027</v>
          </cell>
          <cell r="F330">
            <v>734.62908000000016</v>
          </cell>
          <cell r="G330">
            <v>1138.0031499999996</v>
          </cell>
        </row>
        <row r="331">
          <cell r="A331" t="str">
            <v>Empresa Polo433500100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Empresa Polo433500150</v>
          </cell>
          <cell r="B332">
            <v>1.7096099999999999</v>
          </cell>
          <cell r="C332">
            <v>8.4922199999999997</v>
          </cell>
          <cell r="D332">
            <v>0</v>
          </cell>
          <cell r="E332">
            <v>0</v>
          </cell>
          <cell r="F332">
            <v>0</v>
          </cell>
          <cell r="G332">
            <v>3219.4146899999978</v>
          </cell>
        </row>
        <row r="333">
          <cell r="A333" t="str">
            <v>Empresa Polo433501000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814.59686000000056</v>
          </cell>
        </row>
        <row r="334">
          <cell r="A334" t="str">
            <v>Empresa Polo433501050</v>
          </cell>
          <cell r="B334">
            <v>0</v>
          </cell>
          <cell r="C334">
            <v>2.5229999999999999E-2</v>
          </cell>
          <cell r="D334">
            <v>0</v>
          </cell>
          <cell r="E334">
            <v>18.495519999999999</v>
          </cell>
          <cell r="F334">
            <v>0</v>
          </cell>
          <cell r="G334">
            <v>176.53899999999999</v>
          </cell>
        </row>
        <row r="335">
          <cell r="A335" t="str">
            <v>Empresa Polo433600000</v>
          </cell>
          <cell r="B335">
            <v>5339.7770300000002</v>
          </cell>
          <cell r="C335">
            <v>5499.4316599999993</v>
          </cell>
          <cell r="D335">
            <v>4839.4618999999984</v>
          </cell>
          <cell r="E335">
            <v>4498.5559200000025</v>
          </cell>
          <cell r="F335">
            <v>7448.4766200000013</v>
          </cell>
          <cell r="G335">
            <v>574.93479000000002</v>
          </cell>
        </row>
        <row r="336">
          <cell r="A336" t="str">
            <v>Empresa Polo433600010</v>
          </cell>
          <cell r="B336">
            <v>257.45901000000003</v>
          </cell>
          <cell r="C336">
            <v>2587.07782</v>
          </cell>
          <cell r="D336">
            <v>-115.64300000000003</v>
          </cell>
          <cell r="E336">
            <v>77.53563000000031</v>
          </cell>
          <cell r="F336">
            <v>-6.4556899999997768</v>
          </cell>
          <cell r="G336">
            <v>478.89317000000028</v>
          </cell>
        </row>
        <row r="337">
          <cell r="A337" t="str">
            <v>Empresa Polo433700000</v>
          </cell>
          <cell r="B337">
            <v>2024.3622600000001</v>
          </cell>
          <cell r="C337">
            <v>2342.8760700000003</v>
          </cell>
          <cell r="D337">
            <v>1180.1881100000001</v>
          </cell>
          <cell r="E337">
            <v>1340.6363400000009</v>
          </cell>
          <cell r="F337">
            <v>2684.9701300000006</v>
          </cell>
          <cell r="G337">
            <v>4389.3133600000001</v>
          </cell>
        </row>
        <row r="338">
          <cell r="A338" t="str">
            <v>Empresa Polo433800000</v>
          </cell>
          <cell r="B338">
            <v>0.16800999999999999</v>
          </cell>
          <cell r="C338">
            <v>0</v>
          </cell>
          <cell r="D338">
            <v>6.8533099999999996</v>
          </cell>
          <cell r="E338">
            <v>15.600729999999999</v>
          </cell>
          <cell r="F338">
            <v>-22.622049999999998</v>
          </cell>
          <cell r="G338">
            <v>119.2124500000001</v>
          </cell>
        </row>
        <row r="339">
          <cell r="A339" t="str">
            <v>Empresa Polo433800010</v>
          </cell>
          <cell r="B339">
            <v>3214.8549400000002</v>
          </cell>
          <cell r="C339">
            <v>2104.1735699999999</v>
          </cell>
          <cell r="D339">
            <v>1948.9305100000001</v>
          </cell>
          <cell r="E339">
            <v>4255.8812500000004</v>
          </cell>
          <cell r="F339">
            <v>12693.528259999999</v>
          </cell>
          <cell r="G339">
            <v>1500.6971999999987</v>
          </cell>
        </row>
        <row r="340">
          <cell r="A340" t="str">
            <v>Empresa Polo433900000</v>
          </cell>
          <cell r="B340">
            <v>2907.6961000000001</v>
          </cell>
          <cell r="C340">
            <v>3437.3921500000006</v>
          </cell>
          <cell r="D340">
            <v>6240.364029999997</v>
          </cell>
          <cell r="E340">
            <v>3924.4131300000008</v>
          </cell>
          <cell r="F340">
            <v>2816.9294200000004</v>
          </cell>
          <cell r="G340">
            <v>300.13856999999996</v>
          </cell>
        </row>
        <row r="341">
          <cell r="A341" t="str">
            <v>Empresa Polo434000000</v>
          </cell>
          <cell r="B341">
            <v>779.10654</v>
          </cell>
          <cell r="C341">
            <v>1505.5221100000001</v>
          </cell>
          <cell r="D341">
            <v>315.60239999999976</v>
          </cell>
          <cell r="E341">
            <v>1502.14068</v>
          </cell>
          <cell r="F341">
            <v>2735.1811700000007</v>
          </cell>
          <cell r="G341">
            <v>1354.3257699999999</v>
          </cell>
        </row>
        <row r="342">
          <cell r="A342" t="str">
            <v>Empresa Polo435100000</v>
          </cell>
          <cell r="B342">
            <v>0</v>
          </cell>
          <cell r="C342">
            <v>0</v>
          </cell>
          <cell r="D342">
            <v>-3.6009099999999998</v>
          </cell>
          <cell r="E342">
            <v>0</v>
          </cell>
          <cell r="F342">
            <v>0</v>
          </cell>
          <cell r="G342">
            <v>350.24070999999913</v>
          </cell>
        </row>
        <row r="343">
          <cell r="A343" t="str">
            <v>Empresa Polo435100100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12226.861180000007</v>
          </cell>
        </row>
        <row r="344">
          <cell r="A344" t="str">
            <v>Empresa Polo435100150</v>
          </cell>
          <cell r="B344">
            <v>3365.2248100000002</v>
          </cell>
          <cell r="C344">
            <v>9357.1765399999986</v>
          </cell>
          <cell r="D344">
            <v>1450.8737100000017</v>
          </cell>
          <cell r="E344">
            <v>2319.7055600000022</v>
          </cell>
          <cell r="F344">
            <v>23805.139450000002</v>
          </cell>
          <cell r="G344">
            <v>0.65489999999999782</v>
          </cell>
        </row>
        <row r="345">
          <cell r="A345" t="str">
            <v>Empresa Polo435100190</v>
          </cell>
          <cell r="B345">
            <v>1138.62365</v>
          </cell>
          <cell r="C345">
            <v>1313.81522</v>
          </cell>
          <cell r="D345">
            <v>-449.60479999999984</v>
          </cell>
          <cell r="E345">
            <v>197.74208000000021</v>
          </cell>
          <cell r="F345">
            <v>-31.320040000000517</v>
          </cell>
          <cell r="G345">
            <v>29300.002000000037</v>
          </cell>
        </row>
        <row r="346">
          <cell r="A346" t="str">
            <v>Empresa Polo435200000</v>
          </cell>
          <cell r="B346">
            <v>125.74539000000001</v>
          </cell>
          <cell r="C346">
            <v>72.384260000000012</v>
          </cell>
          <cell r="D346">
            <v>137.05291999999997</v>
          </cell>
          <cell r="E346">
            <v>56.216619999999978</v>
          </cell>
          <cell r="F346">
            <v>41.134450000000015</v>
          </cell>
          <cell r="G346">
            <v>2475.6508300000132</v>
          </cell>
        </row>
        <row r="347">
          <cell r="A347" t="str">
            <v>Empresa Polo435900000</v>
          </cell>
          <cell r="B347">
            <v>-13.02589</v>
          </cell>
          <cell r="C347">
            <v>18.727130000000002</v>
          </cell>
          <cell r="D347">
            <v>349.24583000000001</v>
          </cell>
          <cell r="E347">
            <v>-1.9081400000000031</v>
          </cell>
          <cell r="F347">
            <v>9.5656599999999798</v>
          </cell>
          <cell r="G347">
            <v>-11624.458330000001</v>
          </cell>
        </row>
        <row r="348">
          <cell r="A348" t="str">
            <v>Empresa Polo441100430</v>
          </cell>
          <cell r="B348">
            <v>0</v>
          </cell>
          <cell r="C348">
            <v>0</v>
          </cell>
          <cell r="D348">
            <v>-6034.9839900000006</v>
          </cell>
          <cell r="E348">
            <v>301.05486000000019</v>
          </cell>
          <cell r="F348">
            <v>162.23346000000038</v>
          </cell>
          <cell r="G348">
            <v>-251.17585999999997</v>
          </cell>
        </row>
        <row r="349">
          <cell r="A349" t="str">
            <v>Empresa Polo441301200</v>
          </cell>
          <cell r="B349">
            <v>4428.0029299999997</v>
          </cell>
          <cell r="C349">
            <v>3850.6987200000012</v>
          </cell>
          <cell r="D349">
            <v>3816.8125999999993</v>
          </cell>
          <cell r="E349">
            <v>2444.8681199999992</v>
          </cell>
          <cell r="F349">
            <v>3156.4275200000011</v>
          </cell>
          <cell r="G349">
            <v>866.67387000000008</v>
          </cell>
        </row>
        <row r="350">
          <cell r="A350" t="str">
            <v>Empresa Polo441910170</v>
          </cell>
          <cell r="B350">
            <v>473.76436999999999</v>
          </cell>
          <cell r="C350">
            <v>-52.46125</v>
          </cell>
          <cell r="D350">
            <v>-117.82486999999998</v>
          </cell>
          <cell r="E350">
            <v>367.93553999999995</v>
          </cell>
          <cell r="F350">
            <v>-91.70948999999996</v>
          </cell>
          <cell r="G350">
            <v>-223.65054999999995</v>
          </cell>
        </row>
        <row r="351">
          <cell r="A351" t="str">
            <v>Empresa Polo441910210</v>
          </cell>
          <cell r="B351">
            <v>2066.4306099999999</v>
          </cell>
          <cell r="C351">
            <v>1793.7789200000002</v>
          </cell>
          <cell r="D351">
            <v>1484.4505200000003</v>
          </cell>
          <cell r="E351">
            <v>1738.1236999999983</v>
          </cell>
          <cell r="F351">
            <v>1811.2982300000003</v>
          </cell>
          <cell r="G351">
            <v>13.8</v>
          </cell>
        </row>
        <row r="352">
          <cell r="A352" t="str">
            <v>Empresa Polo441910220</v>
          </cell>
          <cell r="B352">
            <v>277.20761000000005</v>
          </cell>
          <cell r="C352">
            <v>174.39786999999995</v>
          </cell>
          <cell r="D352">
            <v>14.788520000000005</v>
          </cell>
          <cell r="E352">
            <v>207.28030000000012</v>
          </cell>
          <cell r="F352">
            <v>-3.7636700000001611</v>
          </cell>
          <cell r="G352">
            <v>0</v>
          </cell>
        </row>
        <row r="353">
          <cell r="A353" t="str">
            <v>Empresa Polo441910230</v>
          </cell>
          <cell r="B353">
            <v>1084.11616</v>
          </cell>
          <cell r="C353">
            <v>526.51639999999998</v>
          </cell>
          <cell r="D353">
            <v>43.332060000000183</v>
          </cell>
          <cell r="E353">
            <v>992.82225999999991</v>
          </cell>
          <cell r="F353">
            <v>517.74257999999963</v>
          </cell>
          <cell r="G353">
            <v>4124.7242399999996</v>
          </cell>
        </row>
        <row r="354">
          <cell r="A354" t="str">
            <v>Empresa Polo441910900</v>
          </cell>
          <cell r="B354">
            <v>1351.58428</v>
          </cell>
          <cell r="C354">
            <v>1695.1772700000001</v>
          </cell>
          <cell r="D354">
            <v>1432.9777100000001</v>
          </cell>
          <cell r="E354">
            <v>493.58362999999918</v>
          </cell>
          <cell r="F354">
            <v>245.91558999999961</v>
          </cell>
          <cell r="G354">
            <v>888.00837999999931</v>
          </cell>
        </row>
        <row r="355">
          <cell r="A355" t="str">
            <v>Empresa Polo441920000</v>
          </cell>
          <cell r="B355">
            <v>15644.848040000001</v>
          </cell>
          <cell r="C355">
            <v>16347.168980000002</v>
          </cell>
          <cell r="D355">
            <v>13492.075849999997</v>
          </cell>
          <cell r="E355">
            <v>13096.311250000013</v>
          </cell>
          <cell r="F355">
            <v>5775.1510099999796</v>
          </cell>
          <cell r="G355">
            <v>1885.1695999999974</v>
          </cell>
        </row>
        <row r="356">
          <cell r="A356" t="str">
            <v>Empresa Polo441920600</v>
          </cell>
          <cell r="B356">
            <v>0</v>
          </cell>
          <cell r="C356">
            <v>0</v>
          </cell>
          <cell r="D356">
            <v>6340.4670000000006</v>
          </cell>
          <cell r="E356">
            <v>32.86927999999898</v>
          </cell>
          <cell r="F356">
            <v>-4540.3803399999997</v>
          </cell>
          <cell r="G356">
            <v>0</v>
          </cell>
        </row>
        <row r="357">
          <cell r="A357" t="str">
            <v>Empresa Polo441920850</v>
          </cell>
          <cell r="B357">
            <v>0</v>
          </cell>
          <cell r="C357">
            <v>0</v>
          </cell>
          <cell r="D357">
            <v>101736.46400000001</v>
          </cell>
          <cell r="E357">
            <v>24438.604799999986</v>
          </cell>
          <cell r="F357">
            <v>41499.998000000007</v>
          </cell>
          <cell r="G357">
            <v>412.88911999999982</v>
          </cell>
        </row>
        <row r="358">
          <cell r="A358" t="str">
            <v>Empresa Polo441920900</v>
          </cell>
          <cell r="B358">
            <v>4569.7306700000017</v>
          </cell>
          <cell r="C358">
            <v>7423.2614999999942</v>
          </cell>
          <cell r="D358">
            <v>4944.6903600000023</v>
          </cell>
          <cell r="E358">
            <v>5848.1681299999982</v>
          </cell>
          <cell r="F358">
            <v>17714.867590000002</v>
          </cell>
          <cell r="G358">
            <v>0</v>
          </cell>
        </row>
        <row r="359">
          <cell r="A359" t="str">
            <v>Empresa Polo441921100</v>
          </cell>
          <cell r="B359">
            <v>3858.7326200000007</v>
          </cell>
          <cell r="C359">
            <v>-9692.84915</v>
          </cell>
          <cell r="D359">
            <v>-8041.4148800000021</v>
          </cell>
          <cell r="E359">
            <v>13899.637490000001</v>
          </cell>
          <cell r="F359">
            <v>9036.919649999998</v>
          </cell>
          <cell r="G359">
            <v>95.153210000000058</v>
          </cell>
        </row>
        <row r="360">
          <cell r="A360" t="str">
            <v>Empresa Polo441922700</v>
          </cell>
          <cell r="B360">
            <v>41.674530000000004</v>
          </cell>
          <cell r="C360">
            <v>-37.46699000000001</v>
          </cell>
          <cell r="D360">
            <v>92.88142000000002</v>
          </cell>
          <cell r="E360">
            <v>16.666939999999997</v>
          </cell>
          <cell r="F360">
            <v>326.45662999999996</v>
          </cell>
          <cell r="G360">
            <v>0</v>
          </cell>
        </row>
        <row r="361">
          <cell r="A361" t="str">
            <v>Empresa Polo441923000</v>
          </cell>
          <cell r="B361">
            <v>282.75362999999999</v>
          </cell>
          <cell r="C361">
            <v>613.49156000000016</v>
          </cell>
          <cell r="D361">
            <v>-348.51000999999997</v>
          </cell>
          <cell r="E361">
            <v>71.182059999999979</v>
          </cell>
          <cell r="F361">
            <v>1057.0016799999999</v>
          </cell>
          <cell r="G361">
            <v>0</v>
          </cell>
        </row>
        <row r="362">
          <cell r="A362" t="str">
            <v>Empresa Polo441950000</v>
          </cell>
          <cell r="B362">
            <v>226.44362000000001</v>
          </cell>
          <cell r="C362">
            <v>-52.998960000000011</v>
          </cell>
          <cell r="D362">
            <v>-40.974829999999997</v>
          </cell>
          <cell r="E362">
            <v>193.01351</v>
          </cell>
          <cell r="F362">
            <v>174.36937999999998</v>
          </cell>
          <cell r="G362">
            <v>0</v>
          </cell>
        </row>
        <row r="363">
          <cell r="A363" t="str">
            <v>Empresa Polo441950010</v>
          </cell>
          <cell r="B363">
            <v>-227.45027000000002</v>
          </cell>
          <cell r="C363">
            <v>378.69101000000001</v>
          </cell>
          <cell r="D363">
            <v>-1.3769999999999811</v>
          </cell>
          <cell r="E363">
            <v>27.647109999999998</v>
          </cell>
          <cell r="F363">
            <v>3.2085099999999898</v>
          </cell>
          <cell r="G363">
            <v>0</v>
          </cell>
        </row>
        <row r="364">
          <cell r="A364" t="str">
            <v>Empresa Polo441980010</v>
          </cell>
          <cell r="B364">
            <v>4045.4173800000003</v>
          </cell>
          <cell r="C364">
            <v>940.83005999999978</v>
          </cell>
          <cell r="D364">
            <v>21.534439999999449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Empresa Polo441980100</v>
          </cell>
          <cell r="B365">
            <v>1329.6539299999999</v>
          </cell>
          <cell r="C365">
            <v>1779.4429499999997</v>
          </cell>
          <cell r="D365">
            <v>2708.4446100000009</v>
          </cell>
          <cell r="E365">
            <v>2583.5241799999994</v>
          </cell>
          <cell r="F365">
            <v>8798.6315299999987</v>
          </cell>
          <cell r="G365">
            <v>-535.47490000000005</v>
          </cell>
        </row>
        <row r="366">
          <cell r="A366" t="str">
            <v>Empresa Polo441980110</v>
          </cell>
          <cell r="B366">
            <v>1800.9122200000002</v>
          </cell>
          <cell r="C366">
            <v>4136.0610299999998</v>
          </cell>
          <cell r="D366">
            <v>2427.1200500000004</v>
          </cell>
          <cell r="E366">
            <v>884.35858000000007</v>
          </cell>
          <cell r="F366">
            <v>-392.87980000000061</v>
          </cell>
          <cell r="G366">
            <v>0</v>
          </cell>
        </row>
        <row r="367">
          <cell r="A367" t="str">
            <v>Empresa Polo441980120</v>
          </cell>
          <cell r="B367">
            <v>673.25449999999989</v>
          </cell>
          <cell r="C367">
            <v>1503.1467200000002</v>
          </cell>
          <cell r="D367">
            <v>1850.80215</v>
          </cell>
          <cell r="E367">
            <v>11927.155749999998</v>
          </cell>
          <cell r="F367">
            <v>-940.55919999999787</v>
          </cell>
          <cell r="G367">
            <v>0</v>
          </cell>
        </row>
        <row r="368">
          <cell r="A368" t="str">
            <v>Empresa Polo441980190</v>
          </cell>
          <cell r="B368">
            <v>0</v>
          </cell>
          <cell r="C368">
            <v>100.04474</v>
          </cell>
          <cell r="D368">
            <v>1788.1219599999999</v>
          </cell>
          <cell r="E368">
            <v>940.6453799999997</v>
          </cell>
          <cell r="F368">
            <v>-1096.6870799999997</v>
          </cell>
          <cell r="G368">
            <v>523.60626000000025</v>
          </cell>
        </row>
        <row r="369">
          <cell r="A369" t="str">
            <v>Empresa Polo441990000</v>
          </cell>
          <cell r="B369">
            <v>518.6925</v>
          </cell>
          <cell r="C369">
            <v>23.784279999999967</v>
          </cell>
          <cell r="D369">
            <v>627.18659000000002</v>
          </cell>
          <cell r="E369">
            <v>287.47597999999994</v>
          </cell>
          <cell r="F369">
            <v>54.25881000000004</v>
          </cell>
          <cell r="G369">
            <v>0</v>
          </cell>
        </row>
        <row r="370">
          <cell r="A370" t="str">
            <v>Empresa Polo441990020</v>
          </cell>
          <cell r="B370">
            <v>0</v>
          </cell>
          <cell r="C370">
            <v>12.77562</v>
          </cell>
          <cell r="D370">
            <v>-12.77562</v>
          </cell>
          <cell r="E370">
            <v>0</v>
          </cell>
          <cell r="F370">
            <v>0</v>
          </cell>
          <cell r="G370">
            <v>4615.1081200000044</v>
          </cell>
        </row>
        <row r="371">
          <cell r="A371" t="str">
            <v>Empresa Polo441990030</v>
          </cell>
          <cell r="B371">
            <v>61.336069999999999</v>
          </cell>
          <cell r="C371">
            <v>144.88708999999994</v>
          </cell>
          <cell r="D371">
            <v>168.56212999999997</v>
          </cell>
          <cell r="E371">
            <v>112.75521000000009</v>
          </cell>
          <cell r="F371">
            <v>172.97602999999998</v>
          </cell>
          <cell r="G371">
            <v>-2277.377290000004</v>
          </cell>
        </row>
        <row r="372">
          <cell r="A372" t="str">
            <v>Empresa Polo441990100</v>
          </cell>
          <cell r="B372">
            <v>0</v>
          </cell>
          <cell r="C372">
            <v>0</v>
          </cell>
          <cell r="D372">
            <v>3.3780000000000004E-2</v>
          </cell>
          <cell r="E372">
            <v>0</v>
          </cell>
          <cell r="F372">
            <v>-3.3780000000000004E-2</v>
          </cell>
          <cell r="G372">
            <v>51.284070000000014</v>
          </cell>
        </row>
        <row r="373">
          <cell r="A373" t="str">
            <v>Empresa Polo441990110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521.55859000000032</v>
          </cell>
        </row>
        <row r="374">
          <cell r="A374" t="str">
            <v>Empresa Polo441990120</v>
          </cell>
          <cell r="B374">
            <v>350.59974999999997</v>
          </cell>
          <cell r="C374">
            <v>-350.59974999999997</v>
          </cell>
          <cell r="D374">
            <v>67.614800000000002</v>
          </cell>
          <cell r="E374">
            <v>0</v>
          </cell>
          <cell r="F374">
            <v>40.56926</v>
          </cell>
          <cell r="G374">
            <v>41.543929999999818</v>
          </cell>
        </row>
        <row r="375">
          <cell r="A375" t="str">
            <v>Empresa Polo441991001</v>
          </cell>
          <cell r="B375">
            <v>0</v>
          </cell>
          <cell r="C375">
            <v>731.18429000000003</v>
          </cell>
          <cell r="D375">
            <v>-731.18429000000003</v>
          </cell>
          <cell r="E375">
            <v>50.25423</v>
          </cell>
          <cell r="F375">
            <v>0</v>
          </cell>
          <cell r="G375">
            <v>65.189709999999991</v>
          </cell>
        </row>
        <row r="376">
          <cell r="A376" t="str">
            <v>Empresa Polo441992000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>Empresa Polo441993000</v>
          </cell>
          <cell r="B377">
            <v>0</v>
          </cell>
          <cell r="C377">
            <v>0</v>
          </cell>
          <cell r="D377">
            <v>50.25423</v>
          </cell>
          <cell r="E377">
            <v>-50.25423</v>
          </cell>
          <cell r="F377">
            <v>0</v>
          </cell>
          <cell r="G377">
            <v>31.189210000000003</v>
          </cell>
        </row>
        <row r="378">
          <cell r="A378" t="str">
            <v>Empresa Polo441994000</v>
          </cell>
          <cell r="B378">
            <v>2.12845</v>
          </cell>
          <cell r="C378">
            <v>2.12845</v>
          </cell>
          <cell r="D378">
            <v>2.1284500000000008</v>
          </cell>
          <cell r="E378">
            <v>2.1284499999999991</v>
          </cell>
          <cell r="F378">
            <v>-8.5137999999999998</v>
          </cell>
          <cell r="G378">
            <v>0</v>
          </cell>
        </row>
        <row r="379">
          <cell r="A379" t="str">
            <v>Empresa Polo441999999</v>
          </cell>
          <cell r="B379">
            <v>301.24551999999994</v>
          </cell>
          <cell r="C379">
            <v>151.22984000000002</v>
          </cell>
          <cell r="D379">
            <v>470.02461</v>
          </cell>
          <cell r="E379">
            <v>114.69545000000028</v>
          </cell>
          <cell r="F379">
            <v>-207.78973000000019</v>
          </cell>
          <cell r="G379">
            <v>177.73498000000001</v>
          </cell>
        </row>
        <row r="380">
          <cell r="A380" t="str">
            <v>Empresa Polo442100100</v>
          </cell>
          <cell r="B380">
            <v>0</v>
          </cell>
          <cell r="C380">
            <v>33636.31192</v>
          </cell>
          <cell r="D380">
            <v>-33636.31192</v>
          </cell>
          <cell r="E380">
            <v>4.4999999999999998E-2</v>
          </cell>
          <cell r="F380">
            <v>0</v>
          </cell>
          <cell r="G380">
            <v>21370.278380000007</v>
          </cell>
        </row>
        <row r="381">
          <cell r="A381" t="str">
            <v>Empresa Polo442100110</v>
          </cell>
          <cell r="B381">
            <v>0</v>
          </cell>
          <cell r="C381">
            <v>-19682.96917</v>
          </cell>
          <cell r="D381">
            <v>19682.96917</v>
          </cell>
          <cell r="E381">
            <v>0</v>
          </cell>
          <cell r="F381">
            <v>0</v>
          </cell>
          <cell r="G381">
            <v>8130.5822899999985</v>
          </cell>
        </row>
        <row r="382">
          <cell r="A382" t="str">
            <v>Empresa Polo442100190</v>
          </cell>
          <cell r="B382">
            <v>0</v>
          </cell>
          <cell r="C382">
            <v>0</v>
          </cell>
          <cell r="D382">
            <v>732.30325000000005</v>
          </cell>
          <cell r="E382">
            <v>634.37564999999984</v>
          </cell>
          <cell r="F382">
            <v>21.111020000000053</v>
          </cell>
        </row>
        <row r="383">
          <cell r="A383" t="str">
            <v>Empresa Polo442100200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A384" t="str">
            <v>Empresa Polo442100229</v>
          </cell>
          <cell r="B384">
            <v>747.16669999999999</v>
          </cell>
          <cell r="C384">
            <v>0</v>
          </cell>
          <cell r="D384">
            <v>0</v>
          </cell>
          <cell r="E384">
            <v>-747.16669999999999</v>
          </cell>
          <cell r="F384">
            <v>0</v>
          </cell>
        </row>
        <row r="385">
          <cell r="A385" t="str">
            <v>Empresa Polo442100290</v>
          </cell>
          <cell r="B385">
            <v>3243.88789</v>
          </cell>
          <cell r="C385">
            <v>661.87787000000026</v>
          </cell>
          <cell r="D385">
            <v>20147.208319999998</v>
          </cell>
          <cell r="E385">
            <v>24006.316200000001</v>
          </cell>
          <cell r="F385">
            <v>49869.470480000004</v>
          </cell>
        </row>
        <row r="386">
          <cell r="A386" t="str">
            <v>Empresa Polo442100300</v>
          </cell>
          <cell r="B386">
            <v>-2047.8132399999997</v>
          </cell>
          <cell r="C386">
            <v>-973.32448000000045</v>
          </cell>
          <cell r="D386">
            <v>-4688.1816999999992</v>
          </cell>
          <cell r="E386">
            <v>-20653.028840000003</v>
          </cell>
          <cell r="F386">
            <v>-30048.23286</v>
          </cell>
        </row>
        <row r="387">
          <cell r="A387" t="str">
            <v>Empresa Polo442100310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 t="str">
            <v>Empresa Polo442100390</v>
          </cell>
          <cell r="B388">
            <v>30.950599999999998</v>
          </cell>
          <cell r="C388">
            <v>90.919629999999998</v>
          </cell>
          <cell r="D388">
            <v>13.118259999999992</v>
          </cell>
          <cell r="E388">
            <v>8.4065799999999911</v>
          </cell>
          <cell r="F388">
            <v>59.486010000000022</v>
          </cell>
        </row>
        <row r="389">
          <cell r="A389" t="str">
            <v>Empresa Polo442100400</v>
          </cell>
          <cell r="B389">
            <v>51.725120000000004</v>
          </cell>
          <cell r="C389">
            <v>52.865539999999996</v>
          </cell>
          <cell r="D389">
            <v>1182.7114199999999</v>
          </cell>
          <cell r="E389">
            <v>9.2176500000000487</v>
          </cell>
          <cell r="F389">
            <v>73.117669999999862</v>
          </cell>
        </row>
        <row r="390">
          <cell r="A390" t="str">
            <v>Empresa Polo442100410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 t="str">
            <v>Empresa Polo442100420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 t="str">
            <v>Empresa Polo442100429</v>
          </cell>
          <cell r="B392">
            <v>467.38141000000002</v>
          </cell>
          <cell r="C392">
            <v>230.47886</v>
          </cell>
          <cell r="D392">
            <v>-173.92024000000004</v>
          </cell>
          <cell r="E392">
            <v>2691.9569600000004</v>
          </cell>
          <cell r="F392">
            <v>1098.0296399999997</v>
          </cell>
        </row>
        <row r="393">
          <cell r="A393" t="str">
            <v>Empresa Polo442100430</v>
          </cell>
          <cell r="B393">
            <v>0.12237999999999999</v>
          </cell>
          <cell r="C393">
            <v>578.91553999999996</v>
          </cell>
          <cell r="D393">
            <v>0</v>
          </cell>
          <cell r="E393">
            <v>0</v>
          </cell>
          <cell r="F393">
            <v>-343.97296999999998</v>
          </cell>
        </row>
        <row r="394">
          <cell r="A394" t="str">
            <v>Empresa Polo442100440</v>
          </cell>
          <cell r="B394">
            <v>0</v>
          </cell>
          <cell r="C394">
            <v>0</v>
          </cell>
          <cell r="D394">
            <v>0.53610999999999998</v>
          </cell>
          <cell r="E394">
            <v>0</v>
          </cell>
          <cell r="F394">
            <v>-0.53610999999999998</v>
          </cell>
        </row>
        <row r="395">
          <cell r="A395" t="str">
            <v>Empresa Polo442100450</v>
          </cell>
          <cell r="B395">
            <v>0</v>
          </cell>
          <cell r="C395">
            <v>0.51408000000000009</v>
          </cell>
          <cell r="D395">
            <v>2.88774</v>
          </cell>
          <cell r="E395">
            <v>3.2281499999999999</v>
          </cell>
          <cell r="F395">
            <v>8.45444</v>
          </cell>
        </row>
        <row r="396">
          <cell r="A396" t="str">
            <v>Empresa Polo442200100</v>
          </cell>
          <cell r="B396">
            <v>0</v>
          </cell>
          <cell r="C396">
            <v>0.90603999999999996</v>
          </cell>
          <cell r="D396">
            <v>48.718320000000006</v>
          </cell>
          <cell r="E396">
            <v>0</v>
          </cell>
          <cell r="F396">
            <v>0</v>
          </cell>
        </row>
        <row r="397">
          <cell r="A397" t="str">
            <v>Empresa Polo442200200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 t="str">
            <v>Empresa Polo442200900</v>
          </cell>
          <cell r="B398">
            <v>74.87218</v>
          </cell>
          <cell r="C398">
            <v>21.437420000000003</v>
          </cell>
          <cell r="D398">
            <v>59.741280000000003</v>
          </cell>
          <cell r="E398">
            <v>11.291919999999976</v>
          </cell>
          <cell r="F398">
            <v>-18.449849999999998</v>
          </cell>
        </row>
        <row r="399">
          <cell r="A399" t="str">
            <v>Empresa Polo451000000</v>
          </cell>
          <cell r="B399">
            <v>9213.6331449999998</v>
          </cell>
          <cell r="C399">
            <v>15413.932795000001</v>
          </cell>
          <cell r="D399">
            <v>-10068.757369500001</v>
          </cell>
          <cell r="E399">
            <v>9372.2536994999991</v>
          </cell>
          <cell r="F399">
            <v>4342.0535899999995</v>
          </cell>
        </row>
        <row r="400">
          <cell r="A400" t="str">
            <v>Empresa Polo451000100</v>
          </cell>
          <cell r="B400">
            <v>3977.9026813</v>
          </cell>
          <cell r="C400">
            <v>5097.8833680999996</v>
          </cell>
          <cell r="D400">
            <v>-4587.189507</v>
          </cell>
          <cell r="E400">
            <v>4105.3801176000006</v>
          </cell>
          <cell r="F400">
            <v>2264.383850000002</v>
          </cell>
        </row>
        <row r="401">
          <cell r="A401" t="str">
            <v>Empresa Polo4XXX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</sheetData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ção de Ganhos"/>
      <sheetName val="Resumo"/>
      <sheetName val="Definição da Cota"/>
      <sheetName val="Variável"/>
      <sheetName val="Plan2"/>
      <sheetName val="base dados"/>
      <sheetName val="FMPV 1 "/>
    </sheetNames>
    <sheetDataSet>
      <sheetData sheetId="0" refreshError="1">
        <row r="7">
          <cell r="F7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  <sheetName val="Sources_Uses"/>
      <sheetName val="1º Flight Programação"/>
      <sheetName val="Projeção de Ganhos"/>
    </sheetNames>
    <sheetDataSet>
      <sheetData sheetId="0">
        <row r="24">
          <cell r="E24" t="str">
            <v>Abril</v>
          </cell>
        </row>
        <row r="25">
          <cell r="E25" t="str">
            <v>Agosto</v>
          </cell>
        </row>
        <row r="26">
          <cell r="E26" t="str">
            <v>Dezembro</v>
          </cell>
        </row>
        <row r="27">
          <cell r="E27" t="str">
            <v>Fevereiro</v>
          </cell>
          <cell r="F27">
            <v>0.88066900000000004</v>
          </cell>
        </row>
        <row r="28">
          <cell r="E28" t="str">
            <v>Janeiro</v>
          </cell>
          <cell r="F28">
            <v>0.88809899999999997</v>
          </cell>
        </row>
        <row r="29">
          <cell r="E29" t="str">
            <v>Julho</v>
          </cell>
        </row>
        <row r="30">
          <cell r="E30" t="str">
            <v>Junho</v>
          </cell>
        </row>
        <row r="31">
          <cell r="E31" t="str">
            <v>Maio</v>
          </cell>
        </row>
        <row r="32">
          <cell r="E32" t="str">
            <v>Março</v>
          </cell>
          <cell r="F32">
            <v>0.85836900000000005</v>
          </cell>
        </row>
        <row r="33">
          <cell r="E33" t="str">
            <v>Novembro</v>
          </cell>
        </row>
        <row r="34">
          <cell r="E34" t="str">
            <v>Outubro</v>
          </cell>
        </row>
        <row r="35">
          <cell r="E35" t="str">
            <v>Setembro</v>
          </cell>
        </row>
      </sheetData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Share"/>
      <sheetName val="EBITDA Waterfall"/>
      <sheetName val="Apoio"/>
      <sheetName val="Metas PLR"/>
      <sheetName val="RESUMO"/>
      <sheetName val="Upside-Downside"/>
      <sheetName val="Revisão de Cenários"/>
      <sheetName val="Resumo - Por Categoria"/>
      <sheetName val="DRE"/>
      <sheetName val="Balanço"/>
      <sheetName val="Fluxo Caixa"/>
      <sheetName val="Com-Proj 2011"/>
      <sheetName val="Manaus-Proj 2011"/>
      <sheetName val="Adm-Proj 2011"/>
      <sheetName val="AST-Proj 2011"/>
      <sheetName val="RB (FCT) (2010 &amp; 2011)"/>
      <sheetName val="Mix de Produtos-Proj"/>
      <sheetName val="Cobertura &amp; Recebimento"/>
      <sheetName val="Premissas Macro"/>
      <sheetName val="Capital Giro"/>
      <sheetName val="Desp. e Rec. Financeiras"/>
      <sheetName val="D &amp; A"/>
      <sheetName val="IR e CSLL"/>
      <sheetName val="Provisão PLR"/>
      <sheetName val="Investimentos"/>
      <sheetName val="Fretes"/>
      <sheetName val="Headcount 2011"/>
      <sheetName val="Embarques TP"/>
      <sheetName val="Calendário PA TP"/>
      <sheetName val="Publicidade"/>
      <sheetName val="Aluguel"/>
      <sheetName val="Novos Imóveis"/>
      <sheetName val="Comissões e Prêmios"/>
      <sheetName val="China"/>
      <sheetName val="BAN"/>
      <sheetName val="BEL"/>
      <sheetName val="BHZ"/>
      <sheetName val="BSB"/>
      <sheetName val="CTB"/>
      <sheetName val="CTO"/>
      <sheetName val="FOR"/>
      <sheetName val="MAG"/>
      <sheetName val="POA"/>
      <sheetName val="RIO"/>
      <sheetName val="REC"/>
      <sheetName val="SVD"/>
      <sheetName val="Definição da Cota"/>
      <sheetName val="Definição da Cota PÓS PONTO COM"/>
      <sheetName val="CONSOLIDADO"/>
      <sheetName val="Estudos da Cota"/>
      <sheetName val="Gráf7"/>
      <sheetName val="Cotas Euro"/>
      <sheetName val="BHZ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O20">
            <v>3</v>
          </cell>
        </row>
        <row r="21">
          <cell r="Q21">
            <v>0.04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6">
          <cell r="O26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O9">
            <v>0.06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D2">
            <v>1.1023040983578942</v>
          </cell>
        </row>
        <row r="3">
          <cell r="D3">
            <v>1.0532501180793536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rief"/>
      <sheetName val="Resumo de Verba"/>
      <sheetName val="TV+Outros Debito+Plan"/>
      <sheetName val="FLOWCHART-02"/>
      <sheetName val="TRPs Calc"/>
      <sheetName val="Football 30&quot; - 15&quot;"/>
      <sheetName val="Mainline 30&quot; - 15&quot;"/>
      <sheetName val="MAIN POA 30&quot; - 15&quot;"/>
      <sheetName val="MAIN Axé 30&quot; - 15&quot;"/>
      <sheetName val="X-MAS 30&quot; - 15&quot;"/>
      <sheetName val="Red Seat Promo 30&quot; - 15&quot;"/>
      <sheetName val="Virtual Promo 30&quot; - 15&quot;"/>
      <sheetName val="Stickers Promo 30&quot; - 15&quot;"/>
      <sheetName val="X-Mas Promo 30&quot; - 15&quot;"/>
      <sheetName val="1% TRP"/>
      <sheetName val="PACOTE SBT-"/>
      <sheetName val="RESUMO RECOM SEM2 AVULSO"/>
      <sheetName val="RECOM SEM2 AVULSO"/>
      <sheetName val="SOMA PROGR AVULSO"/>
      <sheetName val="RATEIO NET PROGR AVULSO"/>
      <sheetName val="FLOWCHART_02"/>
      <sheetName val="Resumo_de_Verba"/>
      <sheetName val="TV+Outros_Debito+Plan"/>
      <sheetName val="TRPs_Calc"/>
      <sheetName val="Football_30&quot;_-_15&quot;"/>
      <sheetName val="Mainline_30&quot;_-_15&quot;"/>
      <sheetName val="MAIN_POA_30&quot;_-_15&quot;"/>
      <sheetName val="MAIN_Axé_30&quot;_-_15&quot;"/>
      <sheetName val="X-MAS_30&quot;_-_15&quot;"/>
      <sheetName val="Red_Seat_Promo_30&quot;_-_15&quot;"/>
      <sheetName val="Virtual_Promo_30&quot;_-_15&quot;"/>
      <sheetName val="Stickers_Promo_30&quot;_-_15&quot;"/>
      <sheetName val="X-Mas_Promo_30&quot;_-_15&quot;"/>
      <sheetName val="1%_TRP"/>
      <sheetName val="PACOTE_SBT-"/>
      <sheetName val="RESUMO_RECOM_SEM2_AVULSO"/>
      <sheetName val="RECOM_SEM2_AVULSO"/>
      <sheetName val="SOMA_PROGR_AVULSO"/>
      <sheetName val="RATEIO_NET_PROGR_AVULSO"/>
      <sheetName val="Ficha_Técnica"/>
      <sheetName val="Ficha Técnica"/>
      <sheetName val="Resumo - Por Categoria"/>
      <sheetName val="Premissas Macro"/>
      <sheetName val="Publicid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  <sheetName val="VICTEL ($R)"/>
      <sheetName val="VICTEL_($R)"/>
      <sheetName val="FLOWCHART-02"/>
      <sheetName val="dHora"/>
      <sheetName val="MID"/>
      <sheetName val="mapa"/>
      <sheetName val="RATF0104"/>
      <sheetName val="MêsBase"/>
      <sheetName val="Sources_Uses"/>
      <sheetName val="1º Flight Programação"/>
      <sheetName val="Projeção de Ganhos"/>
    </sheetNames>
    <sheetDataSet>
      <sheetData sheetId="0">
        <row r="8">
          <cell r="A8" t="str">
            <v>Aparecida do Taboado</v>
          </cell>
          <cell r="B8">
            <v>0.5</v>
          </cell>
          <cell r="C8">
            <v>0.5</v>
          </cell>
          <cell r="E8" t="str">
            <v>Abril</v>
          </cell>
          <cell r="F8">
            <v>0.85470100000000004</v>
          </cell>
        </row>
        <row r="9">
          <cell r="A9" t="str">
            <v>Aracajú</v>
          </cell>
          <cell r="B9">
            <v>0.5</v>
          </cell>
          <cell r="C9">
            <v>0.5</v>
          </cell>
          <cell r="E9" t="str">
            <v>Agosto</v>
          </cell>
          <cell r="F9">
            <v>0.84033599999999997</v>
          </cell>
        </row>
        <row r="10">
          <cell r="A10" t="str">
            <v>Araçatuba</v>
          </cell>
          <cell r="B10">
            <v>0.5</v>
          </cell>
          <cell r="C10">
            <v>0.5</v>
          </cell>
          <cell r="E10" t="str">
            <v>Dezembro</v>
          </cell>
          <cell r="F10">
            <v>0.81967199999999996</v>
          </cell>
        </row>
        <row r="11">
          <cell r="A11" t="str">
            <v>Barra do Garças</v>
          </cell>
          <cell r="B11">
            <v>0.5</v>
          </cell>
          <cell r="C11">
            <v>0.5</v>
          </cell>
          <cell r="E11" t="str">
            <v>Fevereiro</v>
          </cell>
          <cell r="F11">
            <v>0.88066900000000004</v>
          </cell>
        </row>
        <row r="12">
          <cell r="A12" t="str">
            <v>Baurú</v>
          </cell>
          <cell r="B12">
            <v>0.5</v>
          </cell>
          <cell r="C12">
            <v>0.5</v>
          </cell>
          <cell r="E12" t="str">
            <v>Janeiro</v>
          </cell>
          <cell r="F12">
            <v>0.88809899999999997</v>
          </cell>
        </row>
        <row r="13">
          <cell r="A13" t="str">
            <v>Belém</v>
          </cell>
          <cell r="B13">
            <v>0.5</v>
          </cell>
          <cell r="C13">
            <v>0.5</v>
          </cell>
          <cell r="E13" t="str">
            <v>Julho</v>
          </cell>
          <cell r="F13">
            <v>0.84388200000000002</v>
          </cell>
        </row>
        <row r="14">
          <cell r="A14" t="str">
            <v>Belo Horizonte</v>
          </cell>
          <cell r="B14">
            <v>0.5</v>
          </cell>
          <cell r="C14">
            <v>0.5</v>
          </cell>
          <cell r="E14" t="str">
            <v>Junho</v>
          </cell>
          <cell r="F14">
            <v>0.84745800000000004</v>
          </cell>
        </row>
        <row r="15">
          <cell r="A15" t="str">
            <v>Blumenau</v>
          </cell>
          <cell r="B15">
            <v>0.5</v>
          </cell>
          <cell r="C15">
            <v>0.5</v>
          </cell>
          <cell r="E15" t="str">
            <v>Maio</v>
          </cell>
          <cell r="F15">
            <v>0.85106400000000004</v>
          </cell>
        </row>
        <row r="16">
          <cell r="A16" t="str">
            <v>Boa Vista</v>
          </cell>
          <cell r="B16">
            <v>0.5</v>
          </cell>
          <cell r="C16">
            <v>0.5</v>
          </cell>
          <cell r="E16" t="str">
            <v>Março</v>
          </cell>
          <cell r="F16">
            <v>0.85836900000000005</v>
          </cell>
        </row>
        <row r="17">
          <cell r="A17" t="str">
            <v>Brasília</v>
          </cell>
          <cell r="B17">
            <v>0.5</v>
          </cell>
          <cell r="C17">
            <v>0.5</v>
          </cell>
          <cell r="E17" t="str">
            <v>Novembro</v>
          </cell>
          <cell r="F17">
            <v>0.81967199999999996</v>
          </cell>
        </row>
        <row r="18">
          <cell r="A18" t="str">
            <v>Cacoal</v>
          </cell>
          <cell r="B18">
            <v>0.5</v>
          </cell>
          <cell r="C18">
            <v>0.5</v>
          </cell>
          <cell r="E18" t="str">
            <v>Outubro</v>
          </cell>
          <cell r="F18">
            <v>0.82644600000000001</v>
          </cell>
        </row>
        <row r="19">
          <cell r="A19" t="str">
            <v>Cambé</v>
          </cell>
          <cell r="B19">
            <v>0.5</v>
          </cell>
          <cell r="C19">
            <v>0.5</v>
          </cell>
          <cell r="E19" t="str">
            <v>Setembro</v>
          </cell>
          <cell r="F19">
            <v>0.83333299999999999</v>
          </cell>
        </row>
        <row r="20">
          <cell r="A20" t="str">
            <v>Campinas</v>
          </cell>
          <cell r="B20">
            <v>0.5</v>
          </cell>
          <cell r="C20">
            <v>0.5</v>
          </cell>
        </row>
        <row r="21">
          <cell r="A21" t="str">
            <v>Campo Grande</v>
          </cell>
          <cell r="B21">
            <v>0.5</v>
          </cell>
          <cell r="C21">
            <v>0.5</v>
          </cell>
        </row>
        <row r="22">
          <cell r="A22" t="str">
            <v>Campos</v>
          </cell>
          <cell r="B22">
            <v>0.5</v>
          </cell>
          <cell r="C22">
            <v>0.5</v>
          </cell>
        </row>
        <row r="23">
          <cell r="A23" t="str">
            <v>Cascavel</v>
          </cell>
          <cell r="B23">
            <v>0.5</v>
          </cell>
          <cell r="C23">
            <v>0.5</v>
          </cell>
        </row>
        <row r="24">
          <cell r="A24" t="str">
            <v>Chapecó</v>
          </cell>
          <cell r="B24">
            <v>0.5</v>
          </cell>
          <cell r="C24">
            <v>0.5</v>
          </cell>
          <cell r="E24" t="str">
            <v>Abril</v>
          </cell>
        </row>
        <row r="25">
          <cell r="A25" t="str">
            <v>Cuiabá</v>
          </cell>
          <cell r="B25">
            <v>0.5</v>
          </cell>
          <cell r="C25">
            <v>0.5</v>
          </cell>
          <cell r="E25" t="str">
            <v>Agosto</v>
          </cell>
        </row>
        <row r="26">
          <cell r="A26" t="str">
            <v>Curitiba</v>
          </cell>
          <cell r="B26">
            <v>0.5</v>
          </cell>
          <cell r="C26">
            <v>0.5</v>
          </cell>
          <cell r="E26" t="str">
            <v>Dezembro</v>
          </cell>
        </row>
        <row r="27">
          <cell r="A27" t="str">
            <v>Divinópolis</v>
          </cell>
          <cell r="B27">
            <v>0.5</v>
          </cell>
          <cell r="C27">
            <v>0.5</v>
          </cell>
          <cell r="E27" t="str">
            <v>Fevereiro</v>
          </cell>
          <cell r="F27">
            <v>0.88066900000000004</v>
          </cell>
        </row>
        <row r="28">
          <cell r="A28" t="str">
            <v>Dourados</v>
          </cell>
          <cell r="B28">
            <v>0.5</v>
          </cell>
          <cell r="C28">
            <v>0.5</v>
          </cell>
          <cell r="E28" t="str">
            <v>Janeiro</v>
          </cell>
          <cell r="F28">
            <v>0.88809899999999997</v>
          </cell>
        </row>
        <row r="29">
          <cell r="A29" t="str">
            <v>Feira de Santana</v>
          </cell>
          <cell r="B29">
            <v>0.5</v>
          </cell>
          <cell r="C29">
            <v>0.5</v>
          </cell>
          <cell r="E29" t="str">
            <v>Julho</v>
          </cell>
        </row>
        <row r="30">
          <cell r="A30" t="str">
            <v>Florianópolis</v>
          </cell>
          <cell r="B30">
            <v>0.5</v>
          </cell>
          <cell r="C30">
            <v>0.5</v>
          </cell>
          <cell r="E30" t="str">
            <v>Junho</v>
          </cell>
        </row>
        <row r="31">
          <cell r="A31" t="str">
            <v>Fortaleza</v>
          </cell>
          <cell r="B31">
            <v>0.5</v>
          </cell>
          <cell r="C31">
            <v>0.5</v>
          </cell>
          <cell r="E31" t="str">
            <v>Maio</v>
          </cell>
        </row>
        <row r="32">
          <cell r="A32" t="str">
            <v>Francisco Beltrão</v>
          </cell>
          <cell r="B32">
            <v>0.5</v>
          </cell>
          <cell r="C32">
            <v>0.5</v>
          </cell>
          <cell r="E32" t="str">
            <v>Março</v>
          </cell>
          <cell r="F32">
            <v>0.85836900000000005</v>
          </cell>
        </row>
        <row r="33">
          <cell r="A33" t="str">
            <v>Garanhuns</v>
          </cell>
          <cell r="B33">
            <v>0.5</v>
          </cell>
          <cell r="C33">
            <v>0.5</v>
          </cell>
          <cell r="E33" t="str">
            <v>Novembro</v>
          </cell>
        </row>
        <row r="34">
          <cell r="A34" t="str">
            <v>Goiânia</v>
          </cell>
          <cell r="B34">
            <v>0.5</v>
          </cell>
          <cell r="C34">
            <v>0.5</v>
          </cell>
          <cell r="E34" t="str">
            <v>Outubro</v>
          </cell>
        </row>
        <row r="35">
          <cell r="A35" t="str">
            <v>Governador Valadares</v>
          </cell>
          <cell r="B35">
            <v>0.5</v>
          </cell>
          <cell r="C35">
            <v>0.5</v>
          </cell>
          <cell r="E35" t="str">
            <v>Setembro</v>
          </cell>
        </row>
        <row r="36">
          <cell r="A36" t="str">
            <v>Ibicaraí</v>
          </cell>
          <cell r="B36">
            <v>0.5</v>
          </cell>
          <cell r="C36">
            <v>0.5</v>
          </cell>
        </row>
        <row r="37">
          <cell r="A37" t="str">
            <v>Imperatriz</v>
          </cell>
          <cell r="B37">
            <v>0.5</v>
          </cell>
          <cell r="C37">
            <v>0.5</v>
          </cell>
        </row>
        <row r="38">
          <cell r="A38" t="str">
            <v>Itambí</v>
          </cell>
          <cell r="B38">
            <v>0.5</v>
          </cell>
          <cell r="C38">
            <v>0.5</v>
          </cell>
        </row>
        <row r="39">
          <cell r="A39" t="str">
            <v>João Pessoa</v>
          </cell>
          <cell r="B39">
            <v>0.5</v>
          </cell>
          <cell r="C39">
            <v>0.5</v>
          </cell>
          <cell r="E39" t="str">
            <v>Abril</v>
          </cell>
          <cell r="F39">
            <v>0.85836900000000005</v>
          </cell>
        </row>
        <row r="40">
          <cell r="A40" t="str">
            <v>Juiz de Fora</v>
          </cell>
          <cell r="B40">
            <v>0.5</v>
          </cell>
          <cell r="C40">
            <v>0.5</v>
          </cell>
          <cell r="E40" t="str">
            <v>Agosto</v>
          </cell>
          <cell r="F40">
            <v>0.84388200000000002</v>
          </cell>
        </row>
        <row r="41">
          <cell r="A41" t="str">
            <v>Macapá</v>
          </cell>
          <cell r="B41">
            <v>0.5</v>
          </cell>
          <cell r="C41">
            <v>0.5</v>
          </cell>
          <cell r="E41" t="str">
            <v>Dezembro</v>
          </cell>
          <cell r="F41">
            <v>0.81967199999999996</v>
          </cell>
        </row>
        <row r="42">
          <cell r="A42" t="str">
            <v>Maceió</v>
          </cell>
          <cell r="B42">
            <v>0.5</v>
          </cell>
          <cell r="C42">
            <v>0.5</v>
          </cell>
          <cell r="E42" t="str">
            <v>Fevereiro</v>
          </cell>
          <cell r="F42">
            <v>0.88809899999999997</v>
          </cell>
        </row>
        <row r="43">
          <cell r="A43" t="str">
            <v>Manaus</v>
          </cell>
          <cell r="B43">
            <v>0.5</v>
          </cell>
          <cell r="C43">
            <v>0.5</v>
          </cell>
          <cell r="E43" t="str">
            <v>Janeiro</v>
          </cell>
          <cell r="F43">
            <v>0.89277700000000004</v>
          </cell>
        </row>
        <row r="44">
          <cell r="A44" t="str">
            <v>Marabá</v>
          </cell>
          <cell r="B44">
            <v>0.5</v>
          </cell>
          <cell r="C44">
            <v>0.5</v>
          </cell>
          <cell r="E44" t="str">
            <v>Julho</v>
          </cell>
          <cell r="F44">
            <v>0.84745800000000004</v>
          </cell>
        </row>
        <row r="45">
          <cell r="A45" t="str">
            <v>Maringá</v>
          </cell>
          <cell r="B45">
            <v>0.5</v>
          </cell>
          <cell r="C45">
            <v>0.5</v>
          </cell>
          <cell r="E45" t="str">
            <v>Junho</v>
          </cell>
          <cell r="F45">
            <v>0.85106400000000004</v>
          </cell>
        </row>
        <row r="46">
          <cell r="A46" t="str">
            <v>Montes Claros</v>
          </cell>
          <cell r="B46">
            <v>0.5</v>
          </cell>
          <cell r="C46">
            <v>0.5</v>
          </cell>
          <cell r="E46" t="str">
            <v>Maio</v>
          </cell>
          <cell r="F46">
            <v>0.85470100000000004</v>
          </cell>
        </row>
        <row r="47">
          <cell r="A47" t="str">
            <v>Natal</v>
          </cell>
          <cell r="B47">
            <v>0.5</v>
          </cell>
          <cell r="C47">
            <v>0.5</v>
          </cell>
          <cell r="E47" t="str">
            <v>Março</v>
          </cell>
          <cell r="F47">
            <v>0.88066900000000004</v>
          </cell>
        </row>
        <row r="48">
          <cell r="A48" t="str">
            <v>Niterói</v>
          </cell>
          <cell r="B48">
            <v>0.5</v>
          </cell>
          <cell r="C48">
            <v>0.5</v>
          </cell>
          <cell r="E48" t="str">
            <v>Novembro</v>
          </cell>
          <cell r="F48">
            <v>0.82644600000000001</v>
          </cell>
        </row>
        <row r="49">
          <cell r="A49" t="str">
            <v>Nova Iguaçú</v>
          </cell>
          <cell r="B49">
            <v>0.5</v>
          </cell>
          <cell r="C49">
            <v>0.5</v>
          </cell>
          <cell r="E49" t="str">
            <v>Outubro</v>
          </cell>
          <cell r="F49">
            <v>0.83333299999999999</v>
          </cell>
        </row>
        <row r="50">
          <cell r="A50" t="str">
            <v>Passo Fundo</v>
          </cell>
          <cell r="B50">
            <v>0.5</v>
          </cell>
          <cell r="C50">
            <v>0.5</v>
          </cell>
          <cell r="E50" t="str">
            <v>Setembro</v>
          </cell>
          <cell r="F50">
            <v>0.84033599999999997</v>
          </cell>
        </row>
        <row r="51">
          <cell r="A51" t="str">
            <v>Pelotas</v>
          </cell>
          <cell r="B51">
            <v>0.5</v>
          </cell>
          <cell r="C51">
            <v>0.5</v>
          </cell>
        </row>
        <row r="52">
          <cell r="A52" t="str">
            <v>Petrolina</v>
          </cell>
          <cell r="B52">
            <v>0.5</v>
          </cell>
          <cell r="C52">
            <v>0.5</v>
          </cell>
        </row>
        <row r="53">
          <cell r="A53" t="str">
            <v>Pindamonhangaba</v>
          </cell>
          <cell r="B53">
            <v>0.5</v>
          </cell>
          <cell r="C53">
            <v>0.5</v>
          </cell>
        </row>
        <row r="54">
          <cell r="A54" t="str">
            <v>Ponta Grossa</v>
          </cell>
          <cell r="B54">
            <v>0.5</v>
          </cell>
          <cell r="C54">
            <v>0.5</v>
          </cell>
        </row>
        <row r="55">
          <cell r="A55" t="str">
            <v>Porto Real</v>
          </cell>
          <cell r="B55">
            <v>0.5</v>
          </cell>
          <cell r="C55">
            <v>0.5</v>
          </cell>
        </row>
        <row r="56">
          <cell r="A56" t="str">
            <v>Porto Velho</v>
          </cell>
          <cell r="B56">
            <v>0.5</v>
          </cell>
          <cell r="C56">
            <v>0.5</v>
          </cell>
        </row>
        <row r="57">
          <cell r="A57" t="str">
            <v>Recife</v>
          </cell>
          <cell r="B57">
            <v>0.5</v>
          </cell>
          <cell r="C57">
            <v>0.5</v>
          </cell>
        </row>
        <row r="58">
          <cell r="A58" t="str">
            <v>Ribeirão Preto</v>
          </cell>
          <cell r="B58">
            <v>0.5</v>
          </cell>
          <cell r="C58">
            <v>0.5</v>
          </cell>
        </row>
        <row r="59">
          <cell r="A59" t="str">
            <v>Rio Branco</v>
          </cell>
          <cell r="B59">
            <v>0.5</v>
          </cell>
          <cell r="C59">
            <v>0.5</v>
          </cell>
        </row>
        <row r="60">
          <cell r="A60" t="str">
            <v>Rio de Janeiro</v>
          </cell>
          <cell r="B60">
            <v>0.5</v>
          </cell>
          <cell r="C60">
            <v>0.5</v>
          </cell>
        </row>
        <row r="61">
          <cell r="A61" t="str">
            <v>Salvador</v>
          </cell>
          <cell r="B61">
            <v>0.5</v>
          </cell>
          <cell r="C61">
            <v>0.5</v>
          </cell>
        </row>
        <row r="62">
          <cell r="A62" t="str">
            <v>Santa Maria</v>
          </cell>
          <cell r="B62">
            <v>0.5</v>
          </cell>
          <cell r="C62">
            <v>0.5</v>
          </cell>
        </row>
        <row r="63">
          <cell r="A63" t="str">
            <v>Santarém</v>
          </cell>
          <cell r="B63">
            <v>0.5</v>
          </cell>
          <cell r="C63">
            <v>0.5</v>
          </cell>
        </row>
        <row r="64">
          <cell r="A64" t="str">
            <v>Santo Ângelo</v>
          </cell>
          <cell r="B64">
            <v>0.5</v>
          </cell>
          <cell r="C64">
            <v>0.5</v>
          </cell>
        </row>
        <row r="65">
          <cell r="A65" t="str">
            <v>Santos</v>
          </cell>
          <cell r="B65">
            <v>0.5</v>
          </cell>
          <cell r="C65">
            <v>0.5</v>
          </cell>
        </row>
        <row r="66">
          <cell r="A66" t="str">
            <v>São José do Rio Preto</v>
          </cell>
          <cell r="B66">
            <v>0.5</v>
          </cell>
          <cell r="C66">
            <v>0.5</v>
          </cell>
        </row>
        <row r="67">
          <cell r="A67" t="str">
            <v>São Luis</v>
          </cell>
          <cell r="B67">
            <v>0.5</v>
          </cell>
          <cell r="C67">
            <v>0.5</v>
          </cell>
        </row>
        <row r="68">
          <cell r="A68" t="str">
            <v>Sorocaba</v>
          </cell>
          <cell r="B68">
            <v>0.5</v>
          </cell>
          <cell r="C68">
            <v>0.5</v>
          </cell>
        </row>
        <row r="69">
          <cell r="A69" t="str">
            <v>São Paulo</v>
          </cell>
          <cell r="B69">
            <v>0.5</v>
          </cell>
          <cell r="C69">
            <v>0.5</v>
          </cell>
        </row>
        <row r="70">
          <cell r="A70" t="str">
            <v>Teresina</v>
          </cell>
          <cell r="B70">
            <v>0.5</v>
          </cell>
          <cell r="C70">
            <v>0.5</v>
          </cell>
        </row>
        <row r="71">
          <cell r="A71" t="str">
            <v>Uberlândia</v>
          </cell>
          <cell r="B71">
            <v>0.5</v>
          </cell>
          <cell r="C71">
            <v>0.5</v>
          </cell>
        </row>
        <row r="72">
          <cell r="A72" t="str">
            <v>Vitória</v>
          </cell>
          <cell r="B72">
            <v>0.5</v>
          </cell>
          <cell r="C72">
            <v>0.5</v>
          </cell>
        </row>
        <row r="73">
          <cell r="A73" t="str">
            <v>Vitória da Conquista</v>
          </cell>
          <cell r="B73">
            <v>0.5</v>
          </cell>
          <cell r="C73">
            <v>0.5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"/>
      <sheetName val="Ficha_Técnica"/>
      <sheetName val="Tabelas"/>
    </sheetNames>
    <sheetDataSet>
      <sheetData sheetId="0" refreshError="1">
        <row r="12">
          <cell r="A12" t="str">
            <v>ALTAMIRA</v>
          </cell>
          <cell r="B12" t="str">
            <v>N2</v>
          </cell>
        </row>
        <row r="13">
          <cell r="A13" t="str">
            <v>ANÁPOLIS</v>
          </cell>
          <cell r="B13" t="str">
            <v>N1</v>
          </cell>
        </row>
        <row r="14">
          <cell r="A14" t="str">
            <v>APARECIDA DO TABOADO</v>
          </cell>
        </row>
        <row r="15">
          <cell r="A15" t="str">
            <v xml:space="preserve">APUCARANA </v>
          </cell>
          <cell r="B15" t="str">
            <v>S2</v>
          </cell>
        </row>
        <row r="16">
          <cell r="A16" t="str">
            <v xml:space="preserve">ARAÇATUBA </v>
          </cell>
          <cell r="B16" t="str">
            <v>S2</v>
          </cell>
        </row>
        <row r="17">
          <cell r="A17" t="str">
            <v>ARACAJU</v>
          </cell>
          <cell r="B17" t="str">
            <v>N2</v>
          </cell>
        </row>
        <row r="18">
          <cell r="A18" t="str">
            <v>ARAGUAÍNA</v>
          </cell>
          <cell r="B18" t="str">
            <v>N2</v>
          </cell>
        </row>
        <row r="19">
          <cell r="A19" t="str">
            <v>ARAXA</v>
          </cell>
          <cell r="B19" t="str">
            <v>S2</v>
          </cell>
        </row>
        <row r="20">
          <cell r="A20" t="str">
            <v>ARIQUEMES</v>
          </cell>
          <cell r="B20" t="str">
            <v>N2</v>
          </cell>
        </row>
        <row r="21">
          <cell r="A21" t="str">
            <v>BAGÉ</v>
          </cell>
          <cell r="B21" t="str">
            <v>S2</v>
          </cell>
        </row>
        <row r="22">
          <cell r="A22" t="str">
            <v xml:space="preserve">BALSAS </v>
          </cell>
          <cell r="B22" t="str">
            <v>N2</v>
          </cell>
        </row>
        <row r="23">
          <cell r="A23" t="str">
            <v>BARRA DO GARÇAS</v>
          </cell>
          <cell r="B23" t="str">
            <v>N1</v>
          </cell>
        </row>
        <row r="24">
          <cell r="A24" t="str">
            <v>BARRA MANSA</v>
          </cell>
          <cell r="B24" t="str">
            <v>S2</v>
          </cell>
        </row>
        <row r="25">
          <cell r="A25" t="str">
            <v xml:space="preserve">BARREIRAS </v>
          </cell>
          <cell r="B25" t="str">
            <v>N2</v>
          </cell>
        </row>
        <row r="26">
          <cell r="A26" t="str">
            <v>BAURU</v>
          </cell>
          <cell r="B26" t="str">
            <v>S2</v>
          </cell>
        </row>
        <row r="27">
          <cell r="A27" t="str">
            <v>BELÉM</v>
          </cell>
          <cell r="B27" t="str">
            <v>N2</v>
          </cell>
        </row>
        <row r="28">
          <cell r="A28" t="str">
            <v>BELO HORIZONTE</v>
          </cell>
          <cell r="B28" t="str">
            <v>S1</v>
          </cell>
        </row>
        <row r="29">
          <cell r="A29" t="str">
            <v>BLUMENAU</v>
          </cell>
          <cell r="B29" t="str">
            <v>S2</v>
          </cell>
        </row>
        <row r="30">
          <cell r="A30" t="str">
            <v>BOA VISTA</v>
          </cell>
          <cell r="B30" t="str">
            <v>N2</v>
          </cell>
        </row>
        <row r="31">
          <cell r="A31" t="str">
            <v>BRASÍLIA</v>
          </cell>
          <cell r="B31" t="str">
            <v>N1</v>
          </cell>
        </row>
        <row r="32">
          <cell r="A32" t="str">
            <v>CABO FRIO</v>
          </cell>
          <cell r="B32" t="str">
            <v>S3</v>
          </cell>
        </row>
        <row r="33">
          <cell r="A33" t="str">
            <v xml:space="preserve">CACHOEIRA DO SUL </v>
          </cell>
          <cell r="B33" t="str">
            <v>S2</v>
          </cell>
        </row>
        <row r="34">
          <cell r="A34" t="str">
            <v>CACHOEIRO DO ITAPEMIRIM</v>
          </cell>
          <cell r="B34" t="str">
            <v>S3</v>
          </cell>
        </row>
        <row r="35">
          <cell r="A35" t="str">
            <v>CACOAL</v>
          </cell>
          <cell r="B35" t="str">
            <v>N2</v>
          </cell>
        </row>
        <row r="36">
          <cell r="A36" t="str">
            <v>CAMPINA GRANDE</v>
          </cell>
          <cell r="B36" t="str">
            <v>N1</v>
          </cell>
        </row>
        <row r="37">
          <cell r="A37" t="str">
            <v>CAMPINAS</v>
          </cell>
          <cell r="B37" t="str">
            <v>S1</v>
          </cell>
        </row>
        <row r="38">
          <cell r="A38" t="str">
            <v>CAMPO GRANDE</v>
          </cell>
          <cell r="B38" t="str">
            <v>N2</v>
          </cell>
        </row>
        <row r="39">
          <cell r="A39" t="str">
            <v>CAMPOS</v>
          </cell>
          <cell r="B39" t="str">
            <v>S3</v>
          </cell>
        </row>
        <row r="40">
          <cell r="A40" t="str">
            <v>CARAZINHO</v>
          </cell>
          <cell r="B40" t="str">
            <v>S3</v>
          </cell>
        </row>
        <row r="41">
          <cell r="A41" t="str">
            <v xml:space="preserve">CARUARU </v>
          </cell>
          <cell r="B41" t="str">
            <v>N1</v>
          </cell>
        </row>
        <row r="42">
          <cell r="A42" t="str">
            <v xml:space="preserve">CASCAVEL </v>
          </cell>
          <cell r="B42" t="str">
            <v>S2</v>
          </cell>
        </row>
        <row r="43">
          <cell r="A43" t="str">
            <v>CASTANHAL</v>
          </cell>
          <cell r="B43" t="str">
            <v>N2</v>
          </cell>
        </row>
        <row r="44">
          <cell r="A44" t="str">
            <v>CATALÃO</v>
          </cell>
          <cell r="B44" t="str">
            <v>N1</v>
          </cell>
        </row>
        <row r="45">
          <cell r="A45" t="str">
            <v>CAXIAS DO SUL</v>
          </cell>
          <cell r="B45" t="str">
            <v>S1</v>
          </cell>
        </row>
        <row r="46">
          <cell r="A46" t="str">
            <v>CHAPECÓ</v>
          </cell>
          <cell r="B46" t="str">
            <v>S3</v>
          </cell>
        </row>
        <row r="47">
          <cell r="A47" t="str">
            <v xml:space="preserve">CODÓ </v>
          </cell>
          <cell r="B47" t="str">
            <v>N2</v>
          </cell>
        </row>
        <row r="48">
          <cell r="A48" t="str">
            <v xml:space="preserve">CORUMBÁ </v>
          </cell>
          <cell r="B48" t="str">
            <v>N2</v>
          </cell>
        </row>
        <row r="49">
          <cell r="A49" t="str">
            <v>CRICIUMA</v>
          </cell>
          <cell r="B49" t="str">
            <v>S1</v>
          </cell>
        </row>
        <row r="50">
          <cell r="A50" t="str">
            <v>CRUZ ALTA</v>
          </cell>
          <cell r="B50" t="str">
            <v>S2</v>
          </cell>
        </row>
        <row r="51">
          <cell r="A51" t="str">
            <v xml:space="preserve">CRUZEIRO DO SUL </v>
          </cell>
          <cell r="B51" t="str">
            <v>N2</v>
          </cell>
        </row>
        <row r="52">
          <cell r="A52" t="str">
            <v>CUIABÁ</v>
          </cell>
          <cell r="B52" t="str">
            <v>N1</v>
          </cell>
        </row>
        <row r="53">
          <cell r="A53" t="str">
            <v>CURITIBA</v>
          </cell>
          <cell r="B53" t="str">
            <v>S2</v>
          </cell>
        </row>
        <row r="54">
          <cell r="A54" t="str">
            <v xml:space="preserve">DOURADOS </v>
          </cell>
          <cell r="B54" t="str">
            <v>N2</v>
          </cell>
        </row>
        <row r="55">
          <cell r="A55" t="str">
            <v>ERECHIM</v>
          </cell>
          <cell r="B55" t="str">
            <v>S3</v>
          </cell>
        </row>
        <row r="56">
          <cell r="A56" t="str">
            <v>FEIRA DE SANTANA</v>
          </cell>
          <cell r="B56" t="str">
            <v>N2</v>
          </cell>
        </row>
        <row r="57">
          <cell r="A57" t="str">
            <v>FLORIANÓPOLIS</v>
          </cell>
          <cell r="B57" t="str">
            <v>S1</v>
          </cell>
        </row>
        <row r="58">
          <cell r="A58" t="str">
            <v xml:space="preserve">FLORIANO </v>
          </cell>
          <cell r="B58" t="str">
            <v>N2</v>
          </cell>
        </row>
        <row r="59">
          <cell r="A59" t="str">
            <v>FORTALEZA</v>
          </cell>
          <cell r="B59" t="str">
            <v>N1</v>
          </cell>
        </row>
        <row r="60">
          <cell r="A60" t="str">
            <v>FOZ DO IGUAÇU</v>
          </cell>
          <cell r="B60" t="str">
            <v>S2</v>
          </cell>
        </row>
        <row r="61">
          <cell r="A61" t="str">
            <v>GOIÂNIA</v>
          </cell>
          <cell r="B61" t="str">
            <v>N1</v>
          </cell>
        </row>
        <row r="62">
          <cell r="A62" t="str">
            <v>GOVERNADOR VALADARES</v>
          </cell>
          <cell r="B62" t="str">
            <v>S3</v>
          </cell>
        </row>
        <row r="63">
          <cell r="A63" t="str">
            <v>GUAJARA MIRIM</v>
          </cell>
          <cell r="B63" t="str">
            <v>N2</v>
          </cell>
        </row>
        <row r="64">
          <cell r="A64" t="str">
            <v>GURUPI</v>
          </cell>
          <cell r="B64" t="str">
            <v>N1</v>
          </cell>
        </row>
        <row r="65">
          <cell r="A65" t="str">
            <v>IMPERATRIZ</v>
          </cell>
          <cell r="B65" t="str">
            <v>N2</v>
          </cell>
        </row>
        <row r="66">
          <cell r="A66" t="str">
            <v>ITABUNA</v>
          </cell>
          <cell r="B66" t="str">
            <v>N2</v>
          </cell>
        </row>
        <row r="67">
          <cell r="A67" t="str">
            <v>ITAITUBA</v>
          </cell>
          <cell r="B67" t="str">
            <v>N2</v>
          </cell>
        </row>
        <row r="68">
          <cell r="A68" t="str">
            <v>ITUIUTABA</v>
          </cell>
          <cell r="B68" t="str">
            <v>S2</v>
          </cell>
        </row>
        <row r="69">
          <cell r="A69" t="str">
            <v>ITUMBIARA</v>
          </cell>
          <cell r="B69" t="str">
            <v>N1</v>
          </cell>
        </row>
        <row r="70">
          <cell r="A70" t="str">
            <v>JAÚ</v>
          </cell>
          <cell r="B70" t="str">
            <v>S2</v>
          </cell>
        </row>
        <row r="71">
          <cell r="A71" t="str">
            <v>JI PARANÁ</v>
          </cell>
          <cell r="B71" t="str">
            <v>N2</v>
          </cell>
        </row>
        <row r="72">
          <cell r="A72" t="str">
            <v>JOÃO PESSOA</v>
          </cell>
          <cell r="B72" t="str">
            <v>N1</v>
          </cell>
        </row>
        <row r="73">
          <cell r="A73" t="str">
            <v>JOACABA</v>
          </cell>
          <cell r="B73" t="str">
            <v>S3</v>
          </cell>
        </row>
        <row r="74">
          <cell r="A74" t="str">
            <v>JOINVILLE</v>
          </cell>
          <cell r="B74" t="str">
            <v>S2</v>
          </cell>
        </row>
        <row r="75">
          <cell r="A75" t="str">
            <v xml:space="preserve">JUAZEIRO </v>
          </cell>
          <cell r="B75" t="str">
            <v>N2</v>
          </cell>
        </row>
        <row r="76">
          <cell r="A76" t="str">
            <v>JUIZ DE FORA</v>
          </cell>
          <cell r="B76" t="str">
            <v>S2</v>
          </cell>
        </row>
        <row r="77">
          <cell r="A77" t="str">
            <v>LAGES</v>
          </cell>
          <cell r="B77" t="str">
            <v>S2</v>
          </cell>
        </row>
        <row r="78">
          <cell r="A78" t="str">
            <v>LINHARES</v>
          </cell>
          <cell r="B78" t="str">
            <v>S3</v>
          </cell>
        </row>
        <row r="79">
          <cell r="A79" t="str">
            <v>LONDRINA</v>
          </cell>
          <cell r="B79" t="str">
            <v>S2</v>
          </cell>
        </row>
        <row r="80">
          <cell r="A80" t="str">
            <v>LUZIÂNIA</v>
          </cell>
          <cell r="B80" t="str">
            <v>N1</v>
          </cell>
        </row>
        <row r="81">
          <cell r="A81" t="str">
            <v>MACAPÁ</v>
          </cell>
          <cell r="B81" t="str">
            <v>N2</v>
          </cell>
        </row>
        <row r="82">
          <cell r="A82" t="str">
            <v>MACEIÓ</v>
          </cell>
          <cell r="B82" t="str">
            <v>N2</v>
          </cell>
        </row>
        <row r="83">
          <cell r="A83" t="str">
            <v>MANAUS</v>
          </cell>
          <cell r="B83" t="str">
            <v>N1</v>
          </cell>
        </row>
        <row r="84">
          <cell r="A84" t="str">
            <v>MARABÁ</v>
          </cell>
          <cell r="B84" t="str">
            <v>N2</v>
          </cell>
        </row>
        <row r="85">
          <cell r="A85" t="str">
            <v>MARINGÁ</v>
          </cell>
          <cell r="B85" t="str">
            <v>S2</v>
          </cell>
        </row>
        <row r="86">
          <cell r="A86" t="str">
            <v>MONTES CLAROS</v>
          </cell>
          <cell r="B86" t="str">
            <v>S3</v>
          </cell>
        </row>
        <row r="87">
          <cell r="A87" t="str">
            <v>NATAL</v>
          </cell>
          <cell r="B87" t="str">
            <v>N1</v>
          </cell>
        </row>
        <row r="88">
          <cell r="A88" t="str">
            <v>NOVA FRIBURGO</v>
          </cell>
          <cell r="B88" t="str">
            <v>S3</v>
          </cell>
        </row>
        <row r="89">
          <cell r="A89" t="str">
            <v>PALMAS</v>
          </cell>
          <cell r="B89" t="str">
            <v>N1</v>
          </cell>
        </row>
        <row r="90">
          <cell r="A90" t="str">
            <v>PARAGOMINAS</v>
          </cell>
          <cell r="B90" t="str">
            <v>N2</v>
          </cell>
        </row>
        <row r="91">
          <cell r="A91" t="str">
            <v xml:space="preserve">PARANAVAÍ </v>
          </cell>
          <cell r="B91" t="str">
            <v>S2</v>
          </cell>
        </row>
        <row r="92">
          <cell r="A92" t="str">
            <v xml:space="preserve">PARINTINS </v>
          </cell>
          <cell r="B92" t="str">
            <v>N2</v>
          </cell>
        </row>
        <row r="93">
          <cell r="A93" t="str">
            <v>PASSO FUNDO</v>
          </cell>
          <cell r="B93" t="str">
            <v>S3</v>
          </cell>
        </row>
        <row r="94">
          <cell r="A94" t="str">
            <v>PATO BRANCO</v>
          </cell>
        </row>
        <row r="95">
          <cell r="A95" t="str">
            <v>PELOTAS</v>
          </cell>
          <cell r="B95" t="str">
            <v>S2</v>
          </cell>
        </row>
        <row r="96">
          <cell r="A96" t="str">
            <v xml:space="preserve">PETROLINA </v>
          </cell>
          <cell r="B96" t="str">
            <v>N2</v>
          </cell>
        </row>
        <row r="97">
          <cell r="A97" t="str">
            <v xml:space="preserve">PONTA GROSSA </v>
          </cell>
          <cell r="B97" t="str">
            <v>S3</v>
          </cell>
        </row>
        <row r="98">
          <cell r="A98" t="str">
            <v xml:space="preserve">PONTA PORÃ </v>
          </cell>
          <cell r="B98" t="str">
            <v>N2</v>
          </cell>
        </row>
        <row r="99">
          <cell r="A99" t="str">
            <v>PORTO ALEGRE</v>
          </cell>
          <cell r="B99" t="str">
            <v>S1</v>
          </cell>
        </row>
        <row r="100">
          <cell r="A100" t="str">
            <v>PORTO VELHO</v>
          </cell>
          <cell r="B100" t="str">
            <v>N2</v>
          </cell>
        </row>
        <row r="101">
          <cell r="A101" t="str">
            <v>PRESIDENTE PRUDENTE</v>
          </cell>
          <cell r="B101" t="str">
            <v>S2</v>
          </cell>
        </row>
        <row r="102">
          <cell r="A102" t="str">
            <v>RECIFE</v>
          </cell>
          <cell r="B102" t="str">
            <v>N1</v>
          </cell>
        </row>
        <row r="103">
          <cell r="A103" t="str">
            <v>REDENÇÃO</v>
          </cell>
          <cell r="B103" t="str">
            <v>N2</v>
          </cell>
        </row>
        <row r="104">
          <cell r="A104" t="str">
            <v>RESENDE</v>
          </cell>
          <cell r="B104" t="str">
            <v>S2</v>
          </cell>
        </row>
        <row r="105">
          <cell r="A105" t="str">
            <v>RIBEIRÃO PRETO</v>
          </cell>
          <cell r="B105" t="str">
            <v>S1</v>
          </cell>
        </row>
        <row r="106">
          <cell r="A106" t="str">
            <v>RIO BRANCO</v>
          </cell>
          <cell r="B106" t="str">
            <v>N2</v>
          </cell>
        </row>
        <row r="107">
          <cell r="A107" t="str">
            <v>RIO DE JANEIRO</v>
          </cell>
          <cell r="B107" t="str">
            <v>S1</v>
          </cell>
        </row>
        <row r="108">
          <cell r="A108" t="str">
            <v>RIO GRANDE</v>
          </cell>
          <cell r="B108" t="str">
            <v>S2</v>
          </cell>
        </row>
        <row r="109">
          <cell r="A109" t="str">
            <v>RIO VERDE</v>
          </cell>
          <cell r="B109" t="str">
            <v>N1</v>
          </cell>
        </row>
        <row r="110">
          <cell r="A110" t="str">
            <v>RONDONÓPOLIS</v>
          </cell>
          <cell r="B110" t="str">
            <v>N1</v>
          </cell>
        </row>
        <row r="111">
          <cell r="A111" t="str">
            <v>SÃO CARLOS</v>
          </cell>
          <cell r="B111" t="str">
            <v>S1</v>
          </cell>
        </row>
        <row r="112">
          <cell r="A112" t="str">
            <v>SÃO JOSÉ DO RIO PRETO</v>
          </cell>
          <cell r="B112" t="str">
            <v>S1</v>
          </cell>
        </row>
        <row r="113">
          <cell r="A113" t="str">
            <v>SÃO JOSÉ DOS CAMPOS</v>
          </cell>
          <cell r="B113" t="str">
            <v>S3</v>
          </cell>
        </row>
        <row r="114">
          <cell r="A114" t="str">
            <v>SÃO LUIS</v>
          </cell>
          <cell r="B114" t="str">
            <v>N2</v>
          </cell>
        </row>
        <row r="115">
          <cell r="A115" t="str">
            <v>SÃO PAULO</v>
          </cell>
          <cell r="B115" t="str">
            <v>S1</v>
          </cell>
        </row>
        <row r="116">
          <cell r="A116" t="str">
            <v>SALVADOR</v>
          </cell>
          <cell r="B116" t="str">
            <v>N2</v>
          </cell>
        </row>
        <row r="117">
          <cell r="A117" t="str">
            <v>SANTA CRUZ</v>
          </cell>
          <cell r="B117" t="str">
            <v>S2</v>
          </cell>
        </row>
        <row r="118">
          <cell r="A118" t="str">
            <v xml:space="preserve">SANTA INÊS </v>
          </cell>
          <cell r="B118" t="str">
            <v>N2</v>
          </cell>
        </row>
        <row r="119">
          <cell r="A119" t="str">
            <v>SANTA MARIA</v>
          </cell>
          <cell r="B119" t="str">
            <v>S2</v>
          </cell>
        </row>
        <row r="120">
          <cell r="A120" t="str">
            <v>SANTA ROSA</v>
          </cell>
          <cell r="B120" t="str">
            <v>S2</v>
          </cell>
        </row>
        <row r="121">
          <cell r="A121" t="str">
            <v>SANTARÉM</v>
          </cell>
          <cell r="B121" t="str">
            <v>N2</v>
          </cell>
        </row>
        <row r="122">
          <cell r="A122" t="str">
            <v>SANTOS</v>
          </cell>
          <cell r="B122" t="str">
            <v>S1</v>
          </cell>
        </row>
        <row r="123">
          <cell r="A123" t="str">
            <v>SINOP</v>
          </cell>
          <cell r="B123" t="str">
            <v>N1</v>
          </cell>
        </row>
        <row r="124">
          <cell r="A124" t="str">
            <v>SOROCABA</v>
          </cell>
          <cell r="B124" t="str">
            <v>S2</v>
          </cell>
        </row>
        <row r="125">
          <cell r="A125" t="str">
            <v>TAUBATÉ</v>
          </cell>
          <cell r="B125" t="str">
            <v>S3</v>
          </cell>
        </row>
        <row r="126">
          <cell r="A126" t="str">
            <v>TERESINA</v>
          </cell>
          <cell r="B126" t="str">
            <v>N2</v>
          </cell>
        </row>
        <row r="127">
          <cell r="A127" t="str">
            <v>TUCURUÍ</v>
          </cell>
          <cell r="B127" t="str">
            <v>N2</v>
          </cell>
        </row>
        <row r="128">
          <cell r="A128" t="str">
            <v>UBERABA</v>
          </cell>
          <cell r="B128" t="str">
            <v>S2</v>
          </cell>
        </row>
        <row r="129">
          <cell r="A129" t="str">
            <v>UBERLÂNDIA</v>
          </cell>
          <cell r="B129" t="str">
            <v>S2</v>
          </cell>
        </row>
        <row r="130">
          <cell r="A130" t="str">
            <v>URUGUAIANA</v>
          </cell>
          <cell r="B130" t="str">
            <v>S2</v>
          </cell>
        </row>
        <row r="131">
          <cell r="A131" t="str">
            <v>VARGINHA</v>
          </cell>
          <cell r="B131" t="str">
            <v>S3</v>
          </cell>
        </row>
        <row r="132">
          <cell r="A132" t="str">
            <v xml:space="preserve">VILHENA </v>
          </cell>
          <cell r="B132" t="str">
            <v>N2</v>
          </cell>
        </row>
        <row r="133">
          <cell r="A133" t="str">
            <v>VITÓRIA</v>
          </cell>
          <cell r="B133" t="str">
            <v>S2</v>
          </cell>
        </row>
        <row r="134">
          <cell r="A134" t="str">
            <v xml:space="preserve">VITORIA DA CONQUISTA </v>
          </cell>
          <cell r="B134" t="str">
            <v>N2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eiro da planilha"/>
      <sheetName val="Menu_Marplan"/>
      <sheetName val="JN"/>
      <sheetName val="Textos"/>
      <sheetName val="Graficos -JN"/>
      <sheetName val="TAB"/>
      <sheetName val="GOL"/>
      <sheetName val="PATROCINIO"/>
      <sheetName val="menu"/>
      <sheetName val="MID"/>
      <sheetName val="mapa"/>
      <sheetName val="TABELA"/>
      <sheetName val="Ficha Técnica"/>
    </sheetNames>
    <definedNames>
      <definedName name="KITZELIA.KITZELI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dor de Cenários"/>
      <sheetName val="Plano de Ação"/>
      <sheetName val="To do"/>
      <sheetName val="Market Share"/>
      <sheetName val="Metas PLR"/>
      <sheetName val="Waterfalls"/>
      <sheetName val="Produtividade Comercial"/>
      <sheetName val="Análise SG&amp;A"/>
      <sheetName val="Gráficos Consolidados"/>
      <sheetName val="Resumo por Marca"/>
      <sheetName val="Resumo por TRI"/>
      <sheetName val="Representatividade por TRI"/>
      <sheetName val="DRE"/>
      <sheetName val="Balanço"/>
      <sheetName val="DFs Consolidadas"/>
      <sheetName val="Fluxo de Caixa"/>
      <sheetName val="Cotas"/>
      <sheetName val="RB por filial"/>
      <sheetName val="RB (FCT) (2010 &amp; 2011)"/>
      <sheetName val="Cobertura &amp; Recebimento"/>
      <sheetName val="Dados_Estoque"/>
      <sheetName val="Premissas - Macro"/>
      <sheetName val="Não-Recorrentes"/>
      <sheetName val="Capital Giro"/>
      <sheetName val="D &amp; A"/>
      <sheetName val="Investimentos"/>
      <sheetName val="Desp. e Rec. Financeiras"/>
      <sheetName val="IR e CSLL"/>
      <sheetName val="Provisão PLR"/>
      <sheetName val="Gráf2"/>
      <sheetName val="Fretes"/>
      <sheetName val="Aluguel"/>
      <sheetName val="Comissões e Prêmios"/>
      <sheetName val="Consultorias"/>
      <sheetName val="Comercial"/>
      <sheetName val="Marketing"/>
      <sheetName val="Marketing (2)"/>
      <sheetName val="Adm-CA"/>
      <sheetName val="Adm-CA (2)"/>
      <sheetName val="Adm-MAO"/>
      <sheetName val="Adm-China"/>
      <sheetName val="Adm-Filiais"/>
      <sheetName val="Adm-Holding"/>
      <sheetName val="Manaus"/>
      <sheetName val="AssTec"/>
      <sheetName val="SG&amp;A - Deptos"/>
      <sheetName val="Informações"/>
      <sheetName val="Headcount"/>
      <sheetName val="Headcount (2)"/>
      <sheetName val="HC - Deptos"/>
      <sheetName val="China"/>
      <sheetName val="HC - Deptos (2)"/>
      <sheetName val="Gráf1"/>
      <sheetName val="RB (ORÇ) (2010 &amp; 2011)"/>
    </sheetNames>
    <sheetDataSet>
      <sheetData sheetId="0">
        <row r="2">
          <cell r="C2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E7">
            <v>1260.5522033396987</v>
          </cell>
        </row>
      </sheetData>
      <sheetData sheetId="10">
        <row r="40">
          <cell r="AR40">
            <v>9902.2223132107974</v>
          </cell>
        </row>
      </sheetData>
      <sheetData sheetId="11"/>
      <sheetData sheetId="12">
        <row r="1">
          <cell r="AD1">
            <v>1</v>
          </cell>
        </row>
      </sheetData>
      <sheetData sheetId="13">
        <row r="6">
          <cell r="P6">
            <v>7246</v>
          </cell>
        </row>
      </sheetData>
      <sheetData sheetId="14"/>
      <sheetData sheetId="15"/>
      <sheetData sheetId="16"/>
      <sheetData sheetId="17">
        <row r="118">
          <cell r="B118" t="str">
            <v>BAN</v>
          </cell>
        </row>
      </sheetData>
      <sheetData sheetId="18">
        <row r="5">
          <cell r="P5">
            <v>2916.181</v>
          </cell>
        </row>
      </sheetData>
      <sheetData sheetId="19">
        <row r="5">
          <cell r="P5">
            <v>2916.181</v>
          </cell>
        </row>
      </sheetData>
      <sheetData sheetId="20"/>
      <sheetData sheetId="21">
        <row r="9">
          <cell r="D9">
            <v>6.4899999999999999E-2</v>
          </cell>
        </row>
      </sheetData>
      <sheetData sheetId="22"/>
      <sheetData sheetId="23">
        <row r="4">
          <cell r="O4">
            <v>111673</v>
          </cell>
        </row>
      </sheetData>
      <sheetData sheetId="24">
        <row r="32">
          <cell r="AA32">
            <v>-185.84402607406764</v>
          </cell>
        </row>
      </sheetData>
      <sheetData sheetId="25">
        <row r="5">
          <cell r="AA5">
            <v>865.67767616722324</v>
          </cell>
        </row>
      </sheetData>
      <sheetData sheetId="26"/>
      <sheetData sheetId="27"/>
      <sheetData sheetId="28"/>
      <sheetData sheetId="29" refreshError="1"/>
      <sheetData sheetId="30">
        <row r="20">
          <cell r="AC20">
            <v>615.39190978352678</v>
          </cell>
        </row>
      </sheetData>
      <sheetData sheetId="31">
        <row r="6">
          <cell r="AB6">
            <v>133.5</v>
          </cell>
        </row>
      </sheetData>
      <sheetData sheetId="32">
        <row r="19">
          <cell r="AC19">
            <v>186000</v>
          </cell>
        </row>
      </sheetData>
      <sheetData sheetId="33">
        <row r="4">
          <cell r="E4">
            <v>1200000</v>
          </cell>
        </row>
      </sheetData>
      <sheetData sheetId="34">
        <row r="6">
          <cell r="AB6">
            <v>768.55024697845511</v>
          </cell>
        </row>
      </sheetData>
      <sheetData sheetId="35">
        <row r="6">
          <cell r="AB6">
            <v>142.0859609</v>
          </cell>
        </row>
      </sheetData>
      <sheetData sheetId="36">
        <row r="6">
          <cell r="AB6">
            <v>232.44818179999999</v>
          </cell>
        </row>
      </sheetData>
      <sheetData sheetId="37">
        <row r="6">
          <cell r="AB6">
            <v>342.23541570000003</v>
          </cell>
        </row>
      </sheetData>
      <sheetData sheetId="38">
        <row r="6">
          <cell r="AB6">
            <v>251.87319479999996</v>
          </cell>
        </row>
      </sheetData>
      <sheetData sheetId="39">
        <row r="6">
          <cell r="Y6">
            <v>70.137999999999991</v>
          </cell>
        </row>
      </sheetData>
      <sheetData sheetId="40"/>
      <sheetData sheetId="41">
        <row r="6">
          <cell r="Y6">
            <v>70.137999999999991</v>
          </cell>
        </row>
      </sheetData>
      <sheetData sheetId="42">
        <row r="6">
          <cell r="Y6">
            <v>70.137999999999991</v>
          </cell>
        </row>
      </sheetData>
      <sheetData sheetId="43">
        <row r="6">
          <cell r="AB6">
            <v>220.90632620000002</v>
          </cell>
        </row>
      </sheetData>
      <sheetData sheetId="44">
        <row r="6">
          <cell r="AB6">
            <v>220.90632620000002</v>
          </cell>
        </row>
      </sheetData>
      <sheetData sheetId="45">
        <row r="6">
          <cell r="F6">
            <v>17</v>
          </cell>
        </row>
      </sheetData>
      <sheetData sheetId="46">
        <row r="9">
          <cell r="E9">
            <v>0</v>
          </cell>
        </row>
      </sheetData>
      <sheetData sheetId="47">
        <row r="5">
          <cell r="E5">
            <v>6</v>
          </cell>
        </row>
      </sheetData>
      <sheetData sheetId="48">
        <row r="5">
          <cell r="E5">
            <v>6</v>
          </cell>
        </row>
      </sheetData>
      <sheetData sheetId="49">
        <row r="6">
          <cell r="E6">
            <v>17</v>
          </cell>
        </row>
      </sheetData>
      <sheetData sheetId="50">
        <row r="45">
          <cell r="G45">
            <v>35626.603220342695</v>
          </cell>
        </row>
      </sheetData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5"/>
  <cols>
    <col min="1" max="1" width="43.5703125" bestFit="1" customWidth="1"/>
    <col min="2" max="2" width="1.85546875" customWidth="1"/>
    <col min="3" max="3" width="14.28515625" bestFit="1" customWidth="1"/>
    <col min="4" max="4" width="1.28515625" customWidth="1"/>
    <col min="5" max="5" width="14.85546875" customWidth="1"/>
    <col min="6" max="6" width="5.42578125" bestFit="1" customWidth="1"/>
    <col min="7" max="7" width="13.7109375" customWidth="1"/>
    <col min="8" max="8" width="2.5703125" customWidth="1"/>
    <col min="9" max="9" width="10.5703125" customWidth="1"/>
    <col min="10" max="10" width="11.140625" customWidth="1"/>
    <col min="11" max="11" width="47.42578125" bestFit="1" customWidth="1"/>
    <col min="12" max="12" width="13.85546875" bestFit="1" customWidth="1"/>
    <col min="13" max="13" width="2.28515625" customWidth="1"/>
    <col min="14" max="14" width="11.28515625" bestFit="1" customWidth="1"/>
    <col min="15" max="15" width="2" customWidth="1"/>
    <col min="16" max="16" width="13.85546875" bestFit="1" customWidth="1"/>
    <col min="17" max="17" width="1.7109375" customWidth="1"/>
    <col min="18" max="18" width="11.28515625" bestFit="1" customWidth="1"/>
    <col min="19" max="19" width="13.140625" customWidth="1"/>
  </cols>
  <sheetData>
    <row r="1" spans="1:23" ht="15.75" thickBot="1">
      <c r="A1" s="363"/>
      <c r="B1" s="363"/>
      <c r="C1" s="454" t="s">
        <v>264</v>
      </c>
      <c r="D1" s="454"/>
      <c r="E1" s="454"/>
      <c r="F1" s="363"/>
      <c r="G1" s="454" t="s">
        <v>265</v>
      </c>
      <c r="H1" s="454"/>
      <c r="I1" s="454"/>
      <c r="J1" s="366"/>
      <c r="K1" s="363"/>
      <c r="L1" s="454" t="s">
        <v>264</v>
      </c>
      <c r="M1" s="454"/>
      <c r="N1" s="454"/>
      <c r="O1" s="363"/>
      <c r="P1" s="454" t="s">
        <v>265</v>
      </c>
      <c r="Q1" s="454"/>
      <c r="R1" s="454"/>
      <c r="S1" s="367"/>
      <c r="T1" s="362"/>
      <c r="U1" s="362"/>
      <c r="V1" s="362"/>
      <c r="W1" s="362"/>
    </row>
    <row r="2" spans="1:23">
      <c r="A2" s="363"/>
      <c r="B2" s="363"/>
      <c r="C2" s="363"/>
      <c r="D2" s="368"/>
      <c r="E2" s="363"/>
      <c r="F2" s="363"/>
      <c r="G2" s="363"/>
      <c r="H2" s="368"/>
      <c r="I2" s="363"/>
      <c r="J2" s="366"/>
      <c r="K2" s="363"/>
      <c r="L2" s="363"/>
      <c r="M2" s="363"/>
      <c r="N2" s="363"/>
      <c r="O2" s="363"/>
      <c r="P2" s="363"/>
      <c r="Q2" s="369"/>
      <c r="R2" s="363"/>
      <c r="S2" s="369"/>
      <c r="T2" s="362"/>
      <c r="U2" s="362"/>
      <c r="V2" s="362"/>
      <c r="W2" s="362"/>
    </row>
    <row r="3" spans="1:23" ht="15" customHeight="1">
      <c r="A3" s="455" t="s">
        <v>30</v>
      </c>
      <c r="B3" s="450"/>
      <c r="C3" s="364" t="s">
        <v>400</v>
      </c>
      <c r="D3" s="450"/>
      <c r="E3" s="451" t="s">
        <v>292</v>
      </c>
      <c r="F3" s="450"/>
      <c r="G3" s="364" t="s">
        <v>400</v>
      </c>
      <c r="H3" s="450"/>
      <c r="I3" s="451" t="s">
        <v>292</v>
      </c>
      <c r="J3" s="456"/>
      <c r="K3" s="455" t="s">
        <v>39</v>
      </c>
      <c r="L3" s="364" t="s">
        <v>291</v>
      </c>
      <c r="M3" s="450"/>
      <c r="N3" s="451" t="s">
        <v>292</v>
      </c>
      <c r="O3" s="450"/>
      <c r="P3" s="364" t="s">
        <v>291</v>
      </c>
      <c r="Q3" s="450"/>
      <c r="R3" s="451" t="s">
        <v>292</v>
      </c>
      <c r="S3" s="453"/>
      <c r="T3" s="362"/>
      <c r="U3" s="362"/>
      <c r="V3" s="362"/>
      <c r="W3" s="362"/>
    </row>
    <row r="4" spans="1:23" ht="21" customHeight="1" thickBot="1">
      <c r="A4" s="455"/>
      <c r="B4" s="450"/>
      <c r="C4" s="365" t="s">
        <v>293</v>
      </c>
      <c r="D4" s="450"/>
      <c r="E4" s="452"/>
      <c r="F4" s="450"/>
      <c r="G4" s="365" t="s">
        <v>293</v>
      </c>
      <c r="H4" s="450"/>
      <c r="I4" s="452"/>
      <c r="J4" s="456"/>
      <c r="K4" s="455"/>
      <c r="L4" s="365" t="s">
        <v>293</v>
      </c>
      <c r="M4" s="450"/>
      <c r="N4" s="452"/>
      <c r="O4" s="450"/>
      <c r="P4" s="365" t="s">
        <v>293</v>
      </c>
      <c r="Q4" s="450"/>
      <c r="R4" s="452"/>
      <c r="S4" s="453"/>
      <c r="T4" s="362"/>
      <c r="U4" s="362"/>
      <c r="V4" s="362"/>
      <c r="W4" s="362"/>
    </row>
    <row r="5" spans="1:23">
      <c r="A5" s="363"/>
      <c r="B5" s="363"/>
      <c r="C5" s="363"/>
      <c r="D5" s="363"/>
      <c r="E5" s="363"/>
      <c r="F5" s="363"/>
      <c r="G5" s="363"/>
      <c r="H5" s="363"/>
      <c r="I5" s="363"/>
      <c r="J5" s="366"/>
      <c r="K5" s="363"/>
      <c r="L5" s="363"/>
      <c r="M5" s="363"/>
      <c r="N5" s="363"/>
      <c r="O5" s="363"/>
      <c r="P5" s="363"/>
      <c r="Q5" s="366"/>
      <c r="R5" s="363"/>
      <c r="S5" s="369"/>
      <c r="T5" s="362"/>
      <c r="U5" s="362"/>
      <c r="V5" s="362"/>
      <c r="W5" s="362"/>
    </row>
    <row r="6" spans="1:23">
      <c r="A6" s="363"/>
      <c r="B6" s="363"/>
      <c r="C6" s="363"/>
      <c r="D6" s="363"/>
      <c r="E6" s="363"/>
      <c r="F6" s="363"/>
      <c r="G6" s="363"/>
      <c r="H6" s="363"/>
      <c r="I6" s="363"/>
      <c r="J6" s="366"/>
      <c r="K6" s="363"/>
      <c r="L6" s="363"/>
      <c r="M6" s="363"/>
      <c r="N6" s="363"/>
      <c r="O6" s="363"/>
      <c r="P6" s="363"/>
      <c r="Q6" s="366"/>
      <c r="R6" s="363"/>
      <c r="S6" s="369"/>
      <c r="T6" s="362"/>
      <c r="U6" s="362"/>
      <c r="V6" s="362"/>
      <c r="W6" s="362"/>
    </row>
    <row r="7" spans="1:23">
      <c r="A7" s="368" t="s">
        <v>31</v>
      </c>
      <c r="B7" s="363"/>
      <c r="C7" s="363"/>
      <c r="D7" s="363"/>
      <c r="E7" s="363"/>
      <c r="F7" s="363"/>
      <c r="G7" s="363"/>
      <c r="H7" s="363"/>
      <c r="I7" s="363"/>
      <c r="J7" s="366"/>
      <c r="K7" s="368" t="s">
        <v>31</v>
      </c>
      <c r="L7" s="363"/>
      <c r="M7" s="363"/>
      <c r="N7" s="363"/>
      <c r="O7" s="363"/>
      <c r="P7" s="363"/>
      <c r="Q7" s="366"/>
      <c r="R7" s="363"/>
      <c r="S7" s="369"/>
      <c r="T7" s="362"/>
      <c r="U7" s="362"/>
      <c r="V7" s="362"/>
      <c r="W7" s="362"/>
    </row>
    <row r="8" spans="1:23">
      <c r="A8" s="368" t="s">
        <v>294</v>
      </c>
      <c r="B8" s="363"/>
      <c r="C8" s="370">
        <v>65</v>
      </c>
      <c r="D8" s="363"/>
      <c r="E8" s="370">
        <v>61</v>
      </c>
      <c r="F8" s="385">
        <v>-4</v>
      </c>
      <c r="G8" s="391">
        <v>27648</v>
      </c>
      <c r="H8" s="363"/>
      <c r="I8" s="370">
        <v>46343</v>
      </c>
      <c r="J8" s="387">
        <v>16954</v>
      </c>
      <c r="K8" s="381" t="s">
        <v>295</v>
      </c>
      <c r="L8" s="371"/>
      <c r="M8" s="368"/>
      <c r="N8" s="372"/>
      <c r="O8" s="386">
        <v>0</v>
      </c>
      <c r="P8" s="392">
        <v>36273</v>
      </c>
      <c r="Q8" s="366"/>
      <c r="R8" s="370">
        <v>84665</v>
      </c>
      <c r="S8" s="386">
        <v>-48392</v>
      </c>
      <c r="T8" s="362"/>
      <c r="U8" s="388">
        <v>48392</v>
      </c>
      <c r="V8" s="362"/>
      <c r="W8" s="362"/>
    </row>
    <row r="9" spans="1:23">
      <c r="A9" s="368" t="s">
        <v>296</v>
      </c>
      <c r="B9" s="363"/>
      <c r="C9" s="371"/>
      <c r="D9" s="363"/>
      <c r="E9" s="371"/>
      <c r="F9" s="385">
        <v>0</v>
      </c>
      <c r="G9" s="392">
        <v>185761</v>
      </c>
      <c r="H9" s="363"/>
      <c r="I9" s="370">
        <v>232036</v>
      </c>
      <c r="J9" s="387">
        <v>48016</v>
      </c>
      <c r="K9" s="368" t="s">
        <v>40</v>
      </c>
      <c r="L9" s="371">
        <v>16</v>
      </c>
      <c r="M9" s="368"/>
      <c r="N9" s="371">
        <v>13</v>
      </c>
      <c r="O9" s="386">
        <v>3</v>
      </c>
      <c r="P9" s="392">
        <v>17132</v>
      </c>
      <c r="Q9" s="366"/>
      <c r="R9" s="370">
        <v>13890</v>
      </c>
      <c r="S9" s="386">
        <v>3242</v>
      </c>
      <c r="T9" s="362"/>
      <c r="U9" s="362"/>
      <c r="V9" s="362"/>
      <c r="W9" s="362"/>
    </row>
    <row r="10" spans="1:23">
      <c r="A10" s="368" t="s">
        <v>32</v>
      </c>
      <c r="B10" s="363"/>
      <c r="C10" s="370">
        <v>4850</v>
      </c>
      <c r="D10" s="363"/>
      <c r="E10" s="370">
        <v>14471</v>
      </c>
      <c r="F10" s="385">
        <v>9621</v>
      </c>
      <c r="G10" s="370"/>
      <c r="H10" s="363"/>
      <c r="I10" s="370"/>
      <c r="J10" s="387">
        <v>0</v>
      </c>
      <c r="K10" s="368" t="s">
        <v>41</v>
      </c>
      <c r="L10" s="371">
        <v>8</v>
      </c>
      <c r="M10" s="368"/>
      <c r="N10" s="371">
        <v>9</v>
      </c>
      <c r="O10" s="386">
        <v>-1</v>
      </c>
      <c r="P10" s="392">
        <v>6550</v>
      </c>
      <c r="Q10" s="366"/>
      <c r="R10" s="370">
        <v>8107</v>
      </c>
      <c r="S10" s="386">
        <v>-1557</v>
      </c>
      <c r="T10" s="362"/>
      <c r="U10" s="362"/>
      <c r="V10" s="362"/>
      <c r="W10" s="362"/>
    </row>
    <row r="11" spans="1:23">
      <c r="A11" s="368" t="s">
        <v>297</v>
      </c>
      <c r="B11" s="363"/>
      <c r="C11" s="371"/>
      <c r="D11" s="363"/>
      <c r="E11" s="371">
        <v>0</v>
      </c>
      <c r="F11" s="385">
        <v>0</v>
      </c>
      <c r="G11" s="392">
        <v>176461</v>
      </c>
      <c r="H11" s="363"/>
      <c r="I11" s="370">
        <v>162775</v>
      </c>
      <c r="J11" s="387">
        <v>-13686</v>
      </c>
      <c r="K11" s="368" t="s">
        <v>42</v>
      </c>
      <c r="L11" s="371">
        <v>15</v>
      </c>
      <c r="M11" s="368"/>
      <c r="N11" s="371">
        <v>8</v>
      </c>
      <c r="O11" s="386">
        <v>7</v>
      </c>
      <c r="P11" s="392">
        <v>10948</v>
      </c>
      <c r="Q11" s="366"/>
      <c r="R11" s="370">
        <v>11795</v>
      </c>
      <c r="S11" s="386">
        <v>-847</v>
      </c>
      <c r="T11" s="362"/>
      <c r="U11" s="362"/>
      <c r="V11" s="362"/>
      <c r="W11" s="362"/>
    </row>
    <row r="12" spans="1:23">
      <c r="A12" s="368" t="s">
        <v>33</v>
      </c>
      <c r="B12" s="363"/>
      <c r="C12" s="382">
        <v>1098</v>
      </c>
      <c r="D12" s="363"/>
      <c r="E12" s="382">
        <v>1052</v>
      </c>
      <c r="F12" s="385">
        <v>-46</v>
      </c>
      <c r="G12" s="392">
        <v>17594</v>
      </c>
      <c r="H12" s="363"/>
      <c r="I12" s="370">
        <v>13369</v>
      </c>
      <c r="J12" s="387">
        <v>-4225</v>
      </c>
      <c r="K12" s="368" t="s">
        <v>298</v>
      </c>
      <c r="L12" s="370">
        <v>29</v>
      </c>
      <c r="M12" s="368"/>
      <c r="N12" s="370">
        <v>5366</v>
      </c>
      <c r="O12" s="386">
        <v>-5337</v>
      </c>
      <c r="P12" s="392">
        <v>1438</v>
      </c>
      <c r="Q12" s="366"/>
      <c r="R12" s="370">
        <v>6775</v>
      </c>
      <c r="S12" s="386">
        <v>-5337</v>
      </c>
      <c r="T12" s="362">
        <v>2618</v>
      </c>
      <c r="U12" s="388">
        <v>-7955</v>
      </c>
      <c r="V12" s="362">
        <v>15036</v>
      </c>
      <c r="W12" s="388">
        <v>13598</v>
      </c>
    </row>
    <row r="13" spans="1:23">
      <c r="A13" s="368" t="s">
        <v>299</v>
      </c>
      <c r="B13" s="363"/>
      <c r="C13" s="370">
        <v>1757</v>
      </c>
      <c r="D13" s="363"/>
      <c r="E13" s="370">
        <v>2375</v>
      </c>
      <c r="F13" s="385">
        <v>618</v>
      </c>
      <c r="G13" s="392">
        <v>29028</v>
      </c>
      <c r="H13" s="363"/>
      <c r="I13" s="370">
        <v>26467</v>
      </c>
      <c r="J13" s="387">
        <v>-2561</v>
      </c>
      <c r="K13" s="368" t="s">
        <v>43</v>
      </c>
      <c r="L13" s="371"/>
      <c r="M13" s="368"/>
      <c r="N13" s="371"/>
      <c r="O13" s="386">
        <v>0</v>
      </c>
      <c r="P13" s="394">
        <v>243</v>
      </c>
      <c r="Q13" s="366"/>
      <c r="R13" s="382">
        <v>406</v>
      </c>
      <c r="S13" s="386">
        <v>-163</v>
      </c>
      <c r="T13" s="362"/>
      <c r="U13" s="362"/>
      <c r="V13" s="362"/>
      <c r="W13" s="362"/>
    </row>
    <row r="14" spans="1:23" ht="15.75" thickBot="1">
      <c r="A14" s="363"/>
      <c r="B14" s="363"/>
      <c r="C14" s="371"/>
      <c r="D14" s="363"/>
      <c r="E14" s="363"/>
      <c r="F14" s="385">
        <v>0</v>
      </c>
      <c r="G14" s="371"/>
      <c r="H14" s="363"/>
      <c r="I14" s="363"/>
      <c r="J14" s="387">
        <v>0</v>
      </c>
      <c r="K14" s="368" t="s">
        <v>44</v>
      </c>
      <c r="L14" s="373">
        <v>7</v>
      </c>
      <c r="M14" s="368"/>
      <c r="N14" s="373">
        <v>6</v>
      </c>
      <c r="O14" s="386">
        <v>1</v>
      </c>
      <c r="P14" s="395">
        <v>6922</v>
      </c>
      <c r="Q14" s="366"/>
      <c r="R14" s="375">
        <v>6835</v>
      </c>
      <c r="S14" s="386">
        <v>87</v>
      </c>
      <c r="T14" s="362"/>
      <c r="U14" s="362"/>
      <c r="V14" s="362"/>
      <c r="W14" s="362"/>
    </row>
    <row r="15" spans="1:23" ht="15.75" thickBot="1">
      <c r="A15" s="363"/>
      <c r="B15" s="363"/>
      <c r="C15" s="373"/>
      <c r="D15" s="363"/>
      <c r="E15" s="377"/>
      <c r="F15" s="385">
        <v>0</v>
      </c>
      <c r="G15" s="373"/>
      <c r="H15" s="363"/>
      <c r="I15" s="377"/>
      <c r="J15" s="387">
        <v>0</v>
      </c>
      <c r="K15" s="363"/>
      <c r="L15" s="371"/>
      <c r="M15" s="368"/>
      <c r="N15" s="371"/>
      <c r="O15" s="386">
        <v>0</v>
      </c>
      <c r="P15" s="371"/>
      <c r="Q15" s="366"/>
      <c r="R15" s="371"/>
      <c r="S15" s="386">
        <v>0</v>
      </c>
      <c r="T15" s="362"/>
      <c r="U15" s="362"/>
      <c r="V15" s="362"/>
      <c r="W15" s="362"/>
    </row>
    <row r="16" spans="1:23" ht="15.75" thickBot="1">
      <c r="A16" s="363"/>
      <c r="B16" s="363"/>
      <c r="C16" s="371"/>
      <c r="D16" s="363"/>
      <c r="E16" s="363"/>
      <c r="F16" s="385">
        <v>0</v>
      </c>
      <c r="G16" s="371"/>
      <c r="H16" s="363"/>
      <c r="I16" s="363"/>
      <c r="J16" s="387">
        <v>0</v>
      </c>
      <c r="K16" s="363"/>
      <c r="L16" s="375">
        <v>75</v>
      </c>
      <c r="M16" s="368"/>
      <c r="N16" s="375">
        <v>5402</v>
      </c>
      <c r="O16" s="386">
        <v>-5327</v>
      </c>
      <c r="P16" s="375">
        <v>79506</v>
      </c>
      <c r="Q16" s="366"/>
      <c r="R16" s="375">
        <v>132473</v>
      </c>
      <c r="S16" s="386">
        <v>-52967</v>
      </c>
      <c r="T16" s="362"/>
      <c r="U16" s="362"/>
      <c r="V16" s="362"/>
      <c r="W16" s="362"/>
    </row>
    <row r="17" spans="1:23" ht="15.75" thickBot="1">
      <c r="A17" s="363"/>
      <c r="B17" s="363"/>
      <c r="C17" s="375">
        <v>7770</v>
      </c>
      <c r="D17" s="363"/>
      <c r="E17" s="375">
        <v>17959</v>
      </c>
      <c r="F17" s="385">
        <v>10189</v>
      </c>
      <c r="G17" s="375">
        <v>436492</v>
      </c>
      <c r="H17" s="363"/>
      <c r="I17" s="375">
        <v>480990</v>
      </c>
      <c r="J17" s="387">
        <v>44498</v>
      </c>
      <c r="K17" s="363"/>
      <c r="L17" s="371"/>
      <c r="M17" s="368"/>
      <c r="N17" s="371"/>
      <c r="O17" s="386">
        <v>0</v>
      </c>
      <c r="P17" s="371"/>
      <c r="Q17" s="366"/>
      <c r="R17" s="371"/>
      <c r="S17" s="386">
        <v>0</v>
      </c>
      <c r="T17" s="362"/>
      <c r="U17" s="362"/>
      <c r="V17" s="361"/>
      <c r="W17" s="361"/>
    </row>
    <row r="18" spans="1:23">
      <c r="A18" s="363"/>
      <c r="B18" s="363"/>
      <c r="C18" s="371"/>
      <c r="D18" s="363"/>
      <c r="E18" s="363"/>
      <c r="F18" s="385">
        <v>0</v>
      </c>
      <c r="G18" s="371"/>
      <c r="H18" s="363"/>
      <c r="I18" s="363"/>
      <c r="J18" s="387">
        <v>0</v>
      </c>
      <c r="K18" s="368" t="s">
        <v>35</v>
      </c>
      <c r="L18" s="371"/>
      <c r="M18" s="368"/>
      <c r="N18" s="371"/>
      <c r="O18" s="386">
        <v>0</v>
      </c>
      <c r="P18" s="371"/>
      <c r="Q18" s="366"/>
      <c r="R18" s="371"/>
      <c r="S18" s="386">
        <v>0</v>
      </c>
      <c r="T18" s="362"/>
      <c r="U18" s="362"/>
      <c r="V18" s="361"/>
      <c r="W18" s="361"/>
    </row>
    <row r="19" spans="1:23" ht="15.75" thickBot="1">
      <c r="A19" s="368" t="s">
        <v>300</v>
      </c>
      <c r="B19" s="363"/>
      <c r="C19" s="373"/>
      <c r="D19" s="363"/>
      <c r="E19" s="377"/>
      <c r="F19" s="385">
        <v>0</v>
      </c>
      <c r="G19" s="373"/>
      <c r="H19" s="363"/>
      <c r="I19" s="373"/>
      <c r="J19" s="387">
        <v>0</v>
      </c>
      <c r="K19" s="381" t="s">
        <v>295</v>
      </c>
      <c r="L19" s="371"/>
      <c r="M19" s="368"/>
      <c r="N19" s="371"/>
      <c r="O19" s="386">
        <v>0</v>
      </c>
      <c r="P19" s="394">
        <v>155132</v>
      </c>
      <c r="Q19" s="366"/>
      <c r="R19" s="382">
        <v>155128</v>
      </c>
      <c r="S19" s="386">
        <v>4</v>
      </c>
      <c r="T19" s="362"/>
      <c r="U19" s="362"/>
      <c r="V19" s="361"/>
      <c r="W19" s="361"/>
    </row>
    <row r="20" spans="1:23">
      <c r="A20" s="363"/>
      <c r="B20" s="363"/>
      <c r="C20" s="371"/>
      <c r="D20" s="363"/>
      <c r="E20" s="363"/>
      <c r="F20" s="385">
        <v>0</v>
      </c>
      <c r="G20" s="371"/>
      <c r="H20" s="363"/>
      <c r="I20" s="363"/>
      <c r="J20" s="387">
        <v>0</v>
      </c>
      <c r="K20" s="368" t="s">
        <v>301</v>
      </c>
      <c r="L20" s="371"/>
      <c r="M20" s="368"/>
      <c r="N20" s="371"/>
      <c r="O20" s="386">
        <v>0</v>
      </c>
      <c r="P20" s="392">
        <v>50783</v>
      </c>
      <c r="Q20" s="366"/>
      <c r="R20" s="389">
        <v>49640</v>
      </c>
      <c r="S20" s="386">
        <v>1143</v>
      </c>
      <c r="T20" s="388"/>
      <c r="U20" s="362"/>
      <c r="V20" s="361"/>
      <c r="W20" s="361"/>
    </row>
    <row r="21" spans="1:23" ht="15.75" thickBot="1">
      <c r="A21" s="363"/>
      <c r="B21" s="363"/>
      <c r="C21" s="375">
        <v>7770</v>
      </c>
      <c r="D21" s="363"/>
      <c r="E21" s="375">
        <v>17959</v>
      </c>
      <c r="F21" s="385">
        <v>10189</v>
      </c>
      <c r="G21" s="375">
        <v>436492</v>
      </c>
      <c r="H21" s="363"/>
      <c r="I21" s="375">
        <v>480990</v>
      </c>
      <c r="J21" s="387">
        <v>44498</v>
      </c>
      <c r="K21" s="368" t="s">
        <v>302</v>
      </c>
      <c r="L21" s="371"/>
      <c r="M21" s="368"/>
      <c r="N21" s="371"/>
      <c r="O21" s="386">
        <v>0</v>
      </c>
      <c r="P21" s="392">
        <v>28921</v>
      </c>
      <c r="Q21" s="366"/>
      <c r="R21" s="370">
        <v>27714</v>
      </c>
      <c r="S21" s="386">
        <v>1207</v>
      </c>
      <c r="T21" s="362"/>
      <c r="U21" s="362"/>
      <c r="V21" s="361"/>
      <c r="W21" s="361"/>
    </row>
    <row r="22" spans="1:23">
      <c r="A22" s="368"/>
      <c r="B22" s="368"/>
      <c r="C22" s="371"/>
      <c r="D22" s="368"/>
      <c r="E22" s="371"/>
      <c r="F22" s="385">
        <v>0</v>
      </c>
      <c r="G22" s="371"/>
      <c r="H22" s="368"/>
      <c r="I22" s="371"/>
      <c r="J22" s="387">
        <v>0</v>
      </c>
      <c r="K22" s="368" t="s">
        <v>43</v>
      </c>
      <c r="L22" s="371"/>
      <c r="M22" s="368"/>
      <c r="N22" s="371"/>
      <c r="O22" s="386">
        <v>0</v>
      </c>
      <c r="P22" s="396">
        <v>320</v>
      </c>
      <c r="Q22" s="366"/>
      <c r="R22" s="371">
        <v>560</v>
      </c>
      <c r="S22" s="386">
        <v>-240</v>
      </c>
      <c r="T22" s="362"/>
      <c r="U22" s="362"/>
      <c r="V22" s="361"/>
      <c r="W22" s="361"/>
    </row>
    <row r="23" spans="1:23">
      <c r="A23" s="363"/>
      <c r="B23" s="363"/>
      <c r="C23" s="363"/>
      <c r="D23" s="363"/>
      <c r="E23" s="363"/>
      <c r="F23" s="385">
        <v>0</v>
      </c>
      <c r="G23" s="363"/>
      <c r="H23" s="363"/>
      <c r="I23" s="363"/>
      <c r="J23" s="387">
        <v>0</v>
      </c>
      <c r="K23" s="368" t="s">
        <v>303</v>
      </c>
      <c r="L23" s="371"/>
      <c r="M23" s="368"/>
      <c r="N23" s="371"/>
      <c r="O23" s="386">
        <v>0</v>
      </c>
      <c r="P23" s="392">
        <v>24804</v>
      </c>
      <c r="Q23" s="369"/>
      <c r="R23" s="370">
        <v>24954</v>
      </c>
      <c r="S23" s="386">
        <v>-150</v>
      </c>
      <c r="T23" s="362"/>
      <c r="U23" s="362"/>
      <c r="V23" s="361"/>
      <c r="W23" s="361"/>
    </row>
    <row r="24" spans="1:23" ht="15.75" thickBot="1">
      <c r="A24" s="368" t="s">
        <v>35</v>
      </c>
      <c r="B24" s="363"/>
      <c r="C24" s="363"/>
      <c r="D24" s="363"/>
      <c r="E24" s="363"/>
      <c r="F24" s="385">
        <v>0</v>
      </c>
      <c r="G24" s="363"/>
      <c r="H24" s="363"/>
      <c r="I24" s="363"/>
      <c r="J24" s="387">
        <v>0</v>
      </c>
      <c r="K24" s="368" t="s">
        <v>44</v>
      </c>
      <c r="L24" s="373"/>
      <c r="M24" s="368"/>
      <c r="N24" s="373"/>
      <c r="O24" s="386">
        <v>0</v>
      </c>
      <c r="P24" s="395">
        <v>2132</v>
      </c>
      <c r="Q24" s="366"/>
      <c r="R24" s="375">
        <v>2132</v>
      </c>
      <c r="S24" s="386">
        <v>0</v>
      </c>
      <c r="T24" s="388"/>
      <c r="U24" s="362" t="s">
        <v>304</v>
      </c>
      <c r="V24" s="361"/>
      <c r="W24" s="361"/>
    </row>
    <row r="25" spans="1:23">
      <c r="A25" s="368" t="s">
        <v>36</v>
      </c>
      <c r="B25" s="363"/>
      <c r="C25" s="363"/>
      <c r="D25" s="363"/>
      <c r="E25" s="363"/>
      <c r="F25" s="385">
        <v>0</v>
      </c>
      <c r="G25" s="363"/>
      <c r="H25" s="363"/>
      <c r="I25" s="363"/>
      <c r="J25" s="387">
        <v>0</v>
      </c>
      <c r="K25" s="363"/>
      <c r="L25" s="371"/>
      <c r="M25" s="368"/>
      <c r="N25" s="371"/>
      <c r="O25" s="386">
        <v>0</v>
      </c>
      <c r="P25" s="371"/>
      <c r="Q25" s="366"/>
      <c r="R25" s="371"/>
      <c r="S25" s="386">
        <v>0</v>
      </c>
      <c r="T25" s="362"/>
      <c r="U25" s="362"/>
      <c r="V25" s="361"/>
      <c r="W25" s="361"/>
    </row>
    <row r="26" spans="1:23" ht="15.75" thickBot="1">
      <c r="A26" s="368" t="s">
        <v>305</v>
      </c>
      <c r="B26" s="363"/>
      <c r="C26" s="363"/>
      <c r="D26" s="363"/>
      <c r="E26" s="363"/>
      <c r="F26" s="385">
        <v>0</v>
      </c>
      <c r="G26" s="392">
        <v>8437</v>
      </c>
      <c r="H26" s="363"/>
      <c r="I26" s="370">
        <v>8812</v>
      </c>
      <c r="J26" s="387">
        <v>375</v>
      </c>
      <c r="K26" s="363"/>
      <c r="L26" s="376">
        <v>0</v>
      </c>
      <c r="M26" s="368"/>
      <c r="N26" s="376">
        <v>0</v>
      </c>
      <c r="O26" s="386">
        <v>0</v>
      </c>
      <c r="P26" s="376">
        <v>262092</v>
      </c>
      <c r="Q26" s="366"/>
      <c r="R26" s="376">
        <v>260128</v>
      </c>
      <c r="S26" s="386">
        <v>1964</v>
      </c>
      <c r="T26" s="362"/>
      <c r="U26" s="362"/>
      <c r="V26" s="361"/>
      <c r="W26" s="361"/>
    </row>
    <row r="27" spans="1:23" ht="15.75" thickBot="1">
      <c r="A27" s="368" t="s">
        <v>33</v>
      </c>
      <c r="B27" s="363"/>
      <c r="C27" s="363"/>
      <c r="D27" s="363"/>
      <c r="E27" s="363"/>
      <c r="F27" s="385">
        <v>0</v>
      </c>
      <c r="G27" s="392">
        <v>4571</v>
      </c>
      <c r="H27" s="363"/>
      <c r="I27" s="370">
        <v>4570</v>
      </c>
      <c r="J27" s="387">
        <v>-1</v>
      </c>
      <c r="K27" s="363"/>
      <c r="L27" s="375">
        <v>75</v>
      </c>
      <c r="M27" s="368"/>
      <c r="N27" s="375">
        <v>5402</v>
      </c>
      <c r="O27" s="386">
        <v>-5327</v>
      </c>
      <c r="P27" s="375">
        <v>341598</v>
      </c>
      <c r="Q27" s="366"/>
      <c r="R27" s="375">
        <v>392601</v>
      </c>
      <c r="S27" s="386">
        <v>-51003</v>
      </c>
      <c r="T27" s="362"/>
      <c r="U27" s="362"/>
      <c r="V27" s="361"/>
      <c r="W27" s="361"/>
    </row>
    <row r="28" spans="1:23">
      <c r="A28" s="368" t="s">
        <v>401</v>
      </c>
      <c r="B28" s="363"/>
      <c r="C28" s="363"/>
      <c r="D28" s="363"/>
      <c r="E28" s="363"/>
      <c r="F28" s="385"/>
      <c r="G28" s="392">
        <v>7617</v>
      </c>
      <c r="H28" s="363"/>
      <c r="I28" s="370">
        <v>6664</v>
      </c>
      <c r="J28" s="387"/>
      <c r="K28" s="363"/>
      <c r="L28" s="390"/>
      <c r="M28" s="368"/>
      <c r="N28" s="390"/>
      <c r="O28" s="386"/>
      <c r="P28" s="390"/>
      <c r="Q28" s="366"/>
      <c r="R28" s="390"/>
      <c r="S28" s="386"/>
      <c r="T28" s="362"/>
      <c r="U28" s="362"/>
      <c r="V28" s="361"/>
      <c r="W28" s="361"/>
    </row>
    <row r="29" spans="1:23">
      <c r="A29" s="368" t="s">
        <v>306</v>
      </c>
      <c r="B29" s="363"/>
      <c r="C29" s="363"/>
      <c r="D29" s="363"/>
      <c r="E29" s="363"/>
      <c r="F29" s="385">
        <v>0</v>
      </c>
      <c r="G29" s="392">
        <v>24804</v>
      </c>
      <c r="H29" s="363"/>
      <c r="I29" s="370">
        <v>25574</v>
      </c>
      <c r="J29" s="387">
        <v>770</v>
      </c>
      <c r="K29" s="363"/>
      <c r="L29" s="371"/>
      <c r="M29" s="368"/>
      <c r="N29" s="371"/>
      <c r="O29" s="386">
        <v>0</v>
      </c>
      <c r="P29" s="371"/>
      <c r="Q29" s="366"/>
      <c r="R29" s="371"/>
      <c r="S29" s="386">
        <v>0</v>
      </c>
      <c r="T29" s="362"/>
      <c r="U29" s="362"/>
      <c r="V29" s="361"/>
      <c r="W29" s="361"/>
    </row>
    <row r="30" spans="1:23">
      <c r="A30" s="368" t="s">
        <v>37</v>
      </c>
      <c r="B30" s="363"/>
      <c r="C30" s="363"/>
      <c r="D30" s="363"/>
      <c r="E30" s="363"/>
      <c r="F30" s="385">
        <v>0</v>
      </c>
      <c r="G30" s="392">
        <v>2069</v>
      </c>
      <c r="H30" s="363"/>
      <c r="I30" s="370">
        <v>2116</v>
      </c>
      <c r="J30" s="387">
        <v>47</v>
      </c>
      <c r="K30" s="368" t="s">
        <v>307</v>
      </c>
      <c r="L30" s="371"/>
      <c r="M30" s="368"/>
      <c r="N30" s="371"/>
      <c r="O30" s="386">
        <v>0</v>
      </c>
      <c r="P30" s="371"/>
      <c r="Q30" s="366"/>
      <c r="R30" s="371"/>
      <c r="S30" s="386">
        <v>0</v>
      </c>
      <c r="T30" s="362"/>
      <c r="U30" s="362"/>
      <c r="V30" s="361"/>
      <c r="W30" s="361"/>
    </row>
    <row r="31" spans="1:23" ht="15.75" thickBot="1">
      <c r="A31" s="368" t="s">
        <v>34</v>
      </c>
      <c r="B31" s="363"/>
      <c r="C31" s="377"/>
      <c r="D31" s="363"/>
      <c r="E31" s="377"/>
      <c r="F31" s="385">
        <v>0</v>
      </c>
      <c r="G31" s="393">
        <v>360</v>
      </c>
      <c r="H31" s="363"/>
      <c r="I31" s="373">
        <v>114</v>
      </c>
      <c r="J31" s="387">
        <v>-246</v>
      </c>
      <c r="K31" s="368" t="s">
        <v>308</v>
      </c>
      <c r="L31" s="371"/>
      <c r="M31" s="368"/>
      <c r="N31" s="371"/>
      <c r="O31" s="386">
        <v>0</v>
      </c>
      <c r="P31" s="371"/>
      <c r="Q31" s="366"/>
      <c r="R31" s="371"/>
      <c r="S31" s="386">
        <v>0</v>
      </c>
      <c r="T31" s="362"/>
      <c r="U31" s="362"/>
      <c r="V31" s="361"/>
      <c r="W31" s="361"/>
    </row>
    <row r="32" spans="1:23">
      <c r="A32" s="363"/>
      <c r="B32" s="363"/>
      <c r="C32" s="363"/>
      <c r="D32" s="363"/>
      <c r="E32" s="363"/>
      <c r="F32" s="385">
        <v>0</v>
      </c>
      <c r="G32" s="371"/>
      <c r="H32" s="363"/>
      <c r="I32" s="363"/>
      <c r="J32" s="387">
        <v>0</v>
      </c>
      <c r="K32" s="368" t="s">
        <v>46</v>
      </c>
      <c r="L32" s="383">
        <v>129393</v>
      </c>
      <c r="M32" s="383"/>
      <c r="N32" s="383">
        <v>127000</v>
      </c>
      <c r="O32" s="386">
        <v>2393</v>
      </c>
      <c r="P32" s="383">
        <v>129393</v>
      </c>
      <c r="Q32" s="383"/>
      <c r="R32" s="383">
        <v>127000</v>
      </c>
      <c r="S32" s="386">
        <v>2393</v>
      </c>
      <c r="T32" s="362"/>
      <c r="U32" s="362"/>
      <c r="V32" s="361"/>
      <c r="W32" s="361"/>
    </row>
    <row r="33" spans="1:23">
      <c r="A33" s="363"/>
      <c r="B33" s="363"/>
      <c r="C33" s="363"/>
      <c r="D33" s="363"/>
      <c r="E33" s="363"/>
      <c r="F33" s="385">
        <v>0</v>
      </c>
      <c r="G33" s="371"/>
      <c r="H33" s="363"/>
      <c r="I33" s="363"/>
      <c r="J33" s="387">
        <v>0</v>
      </c>
      <c r="K33" s="368" t="s">
        <v>47</v>
      </c>
      <c r="L33" s="383">
        <v>-10870</v>
      </c>
      <c r="M33" s="383"/>
      <c r="N33" s="383">
        <v>-10870</v>
      </c>
      <c r="O33" s="386">
        <v>0</v>
      </c>
      <c r="P33" s="383">
        <v>-10870</v>
      </c>
      <c r="Q33" s="383"/>
      <c r="R33" s="383">
        <v>-10870</v>
      </c>
      <c r="S33" s="386">
        <v>0</v>
      </c>
      <c r="T33" s="361"/>
      <c r="U33" s="361"/>
      <c r="V33" s="361"/>
      <c r="W33" s="361"/>
    </row>
    <row r="34" spans="1:23">
      <c r="A34" s="368" t="s">
        <v>309</v>
      </c>
      <c r="B34" s="363"/>
      <c r="C34" s="370">
        <v>362019</v>
      </c>
      <c r="D34" s="363"/>
      <c r="E34" s="370">
        <v>354905</v>
      </c>
      <c r="F34" s="385">
        <v>-7114</v>
      </c>
      <c r="G34" s="382"/>
      <c r="H34" s="363"/>
      <c r="I34" s="363"/>
      <c r="J34" s="387">
        <v>0</v>
      </c>
      <c r="K34" s="368" t="s">
        <v>48</v>
      </c>
      <c r="L34" s="383">
        <v>190475</v>
      </c>
      <c r="M34" s="383"/>
      <c r="N34" s="383">
        <v>188397</v>
      </c>
      <c r="O34" s="386">
        <v>2078</v>
      </c>
      <c r="P34" s="383">
        <v>190475</v>
      </c>
      <c r="Q34" s="383"/>
      <c r="R34" s="383">
        <v>188397</v>
      </c>
      <c r="S34" s="386">
        <v>2078</v>
      </c>
      <c r="T34" s="361"/>
      <c r="U34" s="361"/>
      <c r="V34" s="361"/>
      <c r="W34" s="361"/>
    </row>
    <row r="35" spans="1:23">
      <c r="A35" s="368" t="s">
        <v>310</v>
      </c>
      <c r="B35" s="363"/>
      <c r="C35" s="370">
        <v>74957</v>
      </c>
      <c r="D35" s="363"/>
      <c r="E35" s="370">
        <v>74959</v>
      </c>
      <c r="F35" s="385">
        <v>2</v>
      </c>
      <c r="G35" s="394">
        <v>263798</v>
      </c>
      <c r="H35" s="363"/>
      <c r="I35" s="382">
        <v>266280</v>
      </c>
      <c r="J35" s="387">
        <v>2482</v>
      </c>
      <c r="K35" s="368" t="s">
        <v>49</v>
      </c>
      <c r="L35" s="383">
        <v>147022</v>
      </c>
      <c r="M35" s="383"/>
      <c r="N35" s="383">
        <v>154128</v>
      </c>
      <c r="O35" s="386">
        <v>-7106</v>
      </c>
      <c r="P35" s="383">
        <v>147022</v>
      </c>
      <c r="Q35" s="383"/>
      <c r="R35" s="383">
        <v>154128</v>
      </c>
      <c r="S35" s="386">
        <v>-7106</v>
      </c>
      <c r="T35" s="361"/>
      <c r="U35" s="361"/>
      <c r="V35" s="361"/>
      <c r="W35" s="361"/>
    </row>
    <row r="36" spans="1:23" ht="15.75" thickBot="1">
      <c r="A36" s="368" t="s">
        <v>311</v>
      </c>
      <c r="B36" s="363"/>
      <c r="C36" s="373"/>
      <c r="D36" s="363"/>
      <c r="E36" s="377"/>
      <c r="F36" s="385">
        <v>0</v>
      </c>
      <c r="G36" s="395">
        <v>41765</v>
      </c>
      <c r="H36" s="363"/>
      <c r="I36" s="375">
        <v>43490</v>
      </c>
      <c r="J36" s="387">
        <v>1725</v>
      </c>
      <c r="K36" s="368" t="s">
        <v>50</v>
      </c>
      <c r="L36" s="383">
        <v>-16234</v>
      </c>
      <c r="M36" s="383"/>
      <c r="N36" s="383">
        <v>-16234</v>
      </c>
      <c r="O36" s="386">
        <v>0</v>
      </c>
      <c r="P36" s="383">
        <v>-16234</v>
      </c>
      <c r="Q36" s="383"/>
      <c r="R36" s="383">
        <v>-16234</v>
      </c>
      <c r="S36" s="386">
        <v>0</v>
      </c>
      <c r="T36" s="361"/>
      <c r="U36" s="361"/>
      <c r="V36" s="361"/>
      <c r="W36" s="361"/>
    </row>
    <row r="37" spans="1:23" ht="15.75" thickBot="1">
      <c r="A37" s="363"/>
      <c r="B37" s="363"/>
      <c r="C37" s="371"/>
      <c r="D37" s="363"/>
      <c r="E37" s="363"/>
      <c r="F37" s="385">
        <v>0</v>
      </c>
      <c r="G37" s="371"/>
      <c r="H37" s="363"/>
      <c r="I37" s="371"/>
      <c r="J37" s="387">
        <v>0</v>
      </c>
      <c r="K37" s="368" t="s">
        <v>402</v>
      </c>
      <c r="L37" s="384">
        <v>4885</v>
      </c>
      <c r="M37" s="383"/>
      <c r="N37" s="384"/>
      <c r="O37" s="386">
        <v>4885</v>
      </c>
      <c r="P37" s="384">
        <v>4885</v>
      </c>
      <c r="Q37" s="383"/>
      <c r="R37" s="384"/>
      <c r="S37" s="386">
        <v>4885</v>
      </c>
      <c r="T37" s="361"/>
      <c r="U37" s="361"/>
      <c r="V37" s="361"/>
      <c r="W37" s="361"/>
    </row>
    <row r="38" spans="1:23">
      <c r="A38" s="363"/>
      <c r="B38" s="363"/>
      <c r="C38" s="371"/>
      <c r="D38" s="363"/>
      <c r="E38" s="363"/>
      <c r="F38" s="385">
        <v>0</v>
      </c>
      <c r="G38" s="371"/>
      <c r="H38" s="363"/>
      <c r="I38" s="371"/>
      <c r="J38" s="387">
        <v>0</v>
      </c>
      <c r="K38" s="363"/>
      <c r="L38" s="371"/>
      <c r="M38" s="368"/>
      <c r="N38" s="371"/>
      <c r="O38" s="386">
        <v>0</v>
      </c>
      <c r="P38" s="371"/>
      <c r="Q38" s="366"/>
      <c r="R38" s="371"/>
      <c r="S38" s="386">
        <v>0</v>
      </c>
      <c r="T38" s="361"/>
      <c r="U38" s="361"/>
      <c r="V38" s="361"/>
      <c r="W38" s="361"/>
    </row>
    <row r="39" spans="1:23" ht="15.75" thickBot="1">
      <c r="A39" s="363"/>
      <c r="B39" s="363"/>
      <c r="C39" s="375">
        <v>436976</v>
      </c>
      <c r="D39" s="363"/>
      <c r="E39" s="375">
        <v>429864</v>
      </c>
      <c r="F39" s="385">
        <v>-7112</v>
      </c>
      <c r="G39" s="375">
        <v>353421</v>
      </c>
      <c r="H39" s="363"/>
      <c r="I39" s="375">
        <v>357620</v>
      </c>
      <c r="J39" s="387">
        <v>4199</v>
      </c>
      <c r="K39" s="363"/>
      <c r="L39" s="375">
        <v>444671</v>
      </c>
      <c r="M39" s="368"/>
      <c r="N39" s="375">
        <v>442421</v>
      </c>
      <c r="O39" s="386">
        <v>2250</v>
      </c>
      <c r="P39" s="375">
        <v>444671</v>
      </c>
      <c r="Q39" s="366"/>
      <c r="R39" s="375">
        <v>442421</v>
      </c>
      <c r="S39" s="386">
        <v>2250</v>
      </c>
      <c r="T39" s="361"/>
      <c r="U39" s="361"/>
      <c r="V39" s="361"/>
      <c r="W39" s="361"/>
    </row>
    <row r="40" spans="1:23">
      <c r="A40" s="363"/>
      <c r="B40" s="363"/>
      <c r="C40" s="371"/>
      <c r="D40" s="363"/>
      <c r="E40" s="363"/>
      <c r="F40" s="385">
        <v>0</v>
      </c>
      <c r="G40" s="371"/>
      <c r="H40" s="363"/>
      <c r="I40" s="371"/>
      <c r="J40" s="387">
        <v>0</v>
      </c>
      <c r="K40" s="363"/>
      <c r="L40" s="371"/>
      <c r="M40" s="368"/>
      <c r="N40" s="371"/>
      <c r="O40" s="386">
        <v>0</v>
      </c>
      <c r="P40" s="371"/>
      <c r="Q40" s="366"/>
      <c r="R40" s="371"/>
      <c r="S40" s="386">
        <v>0</v>
      </c>
      <c r="T40" s="361"/>
      <c r="U40" s="361"/>
      <c r="V40" s="361"/>
      <c r="W40" s="361"/>
    </row>
    <row r="41" spans="1:23" ht="15.75" thickBot="1">
      <c r="A41" s="368"/>
      <c r="B41" s="368"/>
      <c r="C41" s="371"/>
      <c r="D41" s="368"/>
      <c r="E41" s="372"/>
      <c r="F41" s="385">
        <v>0</v>
      </c>
      <c r="G41" s="371"/>
      <c r="H41" s="368"/>
      <c r="I41" s="372"/>
      <c r="J41" s="387">
        <v>0</v>
      </c>
      <c r="K41" s="368" t="s">
        <v>55</v>
      </c>
      <c r="L41" s="373"/>
      <c r="M41" s="368"/>
      <c r="N41" s="374"/>
      <c r="O41" s="386">
        <v>0</v>
      </c>
      <c r="P41" s="375">
        <v>3644</v>
      </c>
      <c r="Q41" s="369"/>
      <c r="R41" s="375">
        <v>3588</v>
      </c>
      <c r="S41" s="386">
        <v>56</v>
      </c>
      <c r="T41" s="361"/>
      <c r="U41" s="361"/>
      <c r="V41" s="361"/>
      <c r="W41" s="361"/>
    </row>
    <row r="42" spans="1:23">
      <c r="A42" s="368"/>
      <c r="B42" s="368"/>
      <c r="C42" s="371"/>
      <c r="D42" s="368"/>
      <c r="E42" s="372"/>
      <c r="F42" s="385">
        <v>0</v>
      </c>
      <c r="G42" s="371"/>
      <c r="H42" s="368"/>
      <c r="I42" s="372"/>
      <c r="J42" s="387">
        <v>0</v>
      </c>
      <c r="K42" s="368"/>
      <c r="L42" s="371"/>
      <c r="M42" s="368"/>
      <c r="N42" s="372"/>
      <c r="O42" s="386">
        <v>0</v>
      </c>
      <c r="P42" s="371"/>
      <c r="Q42" s="369"/>
      <c r="R42" s="372"/>
      <c r="S42" s="386">
        <v>0</v>
      </c>
      <c r="T42" s="361"/>
      <c r="U42" s="361"/>
      <c r="V42" s="361"/>
      <c r="W42" s="361"/>
    </row>
    <row r="43" spans="1:23" ht="15.75" thickBot="1">
      <c r="A43" s="368"/>
      <c r="B43" s="368"/>
      <c r="C43" s="373"/>
      <c r="D43" s="368"/>
      <c r="E43" s="374"/>
      <c r="F43" s="385">
        <v>0</v>
      </c>
      <c r="G43" s="373"/>
      <c r="H43" s="368"/>
      <c r="I43" s="374"/>
      <c r="J43" s="387">
        <v>0</v>
      </c>
      <c r="K43" s="368" t="s">
        <v>51</v>
      </c>
      <c r="L43" s="375">
        <v>444671</v>
      </c>
      <c r="M43" s="368"/>
      <c r="N43" s="375">
        <v>442421</v>
      </c>
      <c r="O43" s="386">
        <v>2250</v>
      </c>
      <c r="P43" s="375">
        <v>448315</v>
      </c>
      <c r="Q43" s="369"/>
      <c r="R43" s="375">
        <v>446009</v>
      </c>
      <c r="S43" s="386">
        <v>2306</v>
      </c>
      <c r="T43" s="361"/>
      <c r="U43" s="361"/>
      <c r="V43" s="361"/>
      <c r="W43" s="361"/>
    </row>
    <row r="44" spans="1:23">
      <c r="A44" s="368"/>
      <c r="B44" s="368"/>
      <c r="C44" s="371"/>
      <c r="D44" s="368"/>
      <c r="E44" s="372"/>
      <c r="F44" s="385">
        <v>0</v>
      </c>
      <c r="G44" s="371"/>
      <c r="H44" s="368"/>
      <c r="I44" s="372"/>
      <c r="J44" s="387">
        <v>0</v>
      </c>
      <c r="K44" s="368"/>
      <c r="L44" s="371"/>
      <c r="M44" s="368"/>
      <c r="N44" s="372"/>
      <c r="O44" s="386">
        <v>0</v>
      </c>
      <c r="P44" s="371"/>
      <c r="Q44" s="369"/>
      <c r="R44" s="372"/>
      <c r="S44" s="386">
        <v>0</v>
      </c>
      <c r="T44" s="361"/>
      <c r="U44" s="361"/>
      <c r="V44" s="361"/>
      <c r="W44" s="361"/>
    </row>
    <row r="45" spans="1:23" ht="15.75" thickBot="1">
      <c r="A45" s="368" t="s">
        <v>38</v>
      </c>
      <c r="B45" s="363"/>
      <c r="C45" s="378">
        <v>444746</v>
      </c>
      <c r="D45" s="363"/>
      <c r="E45" s="378">
        <v>447823</v>
      </c>
      <c r="F45" s="385">
        <v>3077</v>
      </c>
      <c r="G45" s="378">
        <v>789913</v>
      </c>
      <c r="H45" s="363"/>
      <c r="I45" s="378">
        <v>838610</v>
      </c>
      <c r="J45" s="387">
        <v>48697</v>
      </c>
      <c r="K45" s="368" t="s">
        <v>312</v>
      </c>
      <c r="L45" s="378">
        <v>444746</v>
      </c>
      <c r="M45" s="368"/>
      <c r="N45" s="378">
        <v>447823</v>
      </c>
      <c r="O45" s="386">
        <v>-3077</v>
      </c>
      <c r="P45" s="378">
        <v>789913</v>
      </c>
      <c r="Q45" s="366"/>
      <c r="R45" s="378">
        <v>838610</v>
      </c>
      <c r="S45" s="386">
        <v>-48697</v>
      </c>
      <c r="T45" s="361"/>
      <c r="U45" s="361"/>
      <c r="V45" s="361"/>
      <c r="W45" s="361"/>
    </row>
    <row r="46" spans="1:23" ht="15.75" thickTop="1">
      <c r="A46" s="379"/>
      <c r="B46" s="362"/>
      <c r="C46" s="362"/>
      <c r="D46" s="362"/>
      <c r="E46" s="362"/>
      <c r="F46" s="362"/>
      <c r="G46" s="362"/>
      <c r="H46" s="362"/>
      <c r="I46" s="362"/>
      <c r="J46" s="362"/>
      <c r="K46" s="362"/>
      <c r="L46" s="388">
        <v>0</v>
      </c>
      <c r="M46" s="362"/>
      <c r="N46" s="388">
        <v>0</v>
      </c>
      <c r="O46" s="362"/>
      <c r="P46" s="388">
        <v>0</v>
      </c>
      <c r="Q46" s="362"/>
      <c r="R46" s="388">
        <v>0</v>
      </c>
      <c r="S46" s="362"/>
      <c r="T46" s="361"/>
      <c r="U46" s="361"/>
      <c r="V46" s="361"/>
      <c r="W46" s="361"/>
    </row>
    <row r="47" spans="1:23">
      <c r="A47" s="379"/>
      <c r="B47" s="362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1"/>
      <c r="U47" s="361"/>
      <c r="V47" s="361"/>
      <c r="W47" s="361"/>
    </row>
    <row r="48" spans="1:23">
      <c r="A48" s="379"/>
      <c r="B48" s="362"/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361"/>
      <c r="U48" s="361"/>
      <c r="V48" s="361"/>
      <c r="W48" s="361"/>
    </row>
    <row r="49" spans="1:23">
      <c r="A49" s="380" t="s">
        <v>313</v>
      </c>
      <c r="B49" s="361"/>
      <c r="C49" s="361"/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</row>
    <row r="50" spans="1:23">
      <c r="A50" s="380" t="s">
        <v>314</v>
      </c>
      <c r="B50" s="361"/>
      <c r="C50" s="361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</row>
  </sheetData>
  <mergeCells count="19">
    <mergeCell ref="C1:E1"/>
    <mergeCell ref="G1:I1"/>
    <mergeCell ref="L1:N1"/>
    <mergeCell ref="N3:N4"/>
    <mergeCell ref="H3:H4"/>
    <mergeCell ref="I3:I4"/>
    <mergeCell ref="J3:J4"/>
    <mergeCell ref="K3:K4"/>
    <mergeCell ref="M3:M4"/>
    <mergeCell ref="A3:A4"/>
    <mergeCell ref="B3:B4"/>
    <mergeCell ref="D3:D4"/>
    <mergeCell ref="E3:E4"/>
    <mergeCell ref="F3:F4"/>
    <mergeCell ref="O3:O4"/>
    <mergeCell ref="Q3:Q4"/>
    <mergeCell ref="R3:R4"/>
    <mergeCell ref="S3:S4"/>
    <mergeCell ref="P1:R1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5"/>
  <cols>
    <col min="1" max="1" width="49.5703125" bestFit="1" customWidth="1"/>
    <col min="3" max="3" width="2.7109375" customWidth="1"/>
    <col min="5" max="5" width="2.85546875" customWidth="1"/>
    <col min="6" max="6" width="9.7109375" bestFit="1" customWidth="1"/>
    <col min="7" max="7" width="2.5703125" customWidth="1"/>
    <col min="9" max="10" width="9.140625" style="120"/>
    <col min="14" max="14" width="14.28515625" bestFit="1" customWidth="1"/>
    <col min="16" max="16" width="10.7109375" bestFit="1" customWidth="1"/>
  </cols>
  <sheetData>
    <row r="1" spans="1:10" ht="15.75" thickBot="1">
      <c r="A1" s="280"/>
      <c r="B1" s="452" t="s">
        <v>264</v>
      </c>
      <c r="C1" s="452"/>
      <c r="D1" s="452"/>
      <c r="E1" s="63"/>
      <c r="F1" s="452" t="s">
        <v>265</v>
      </c>
      <c r="G1" s="452"/>
      <c r="H1" s="452"/>
    </row>
    <row r="2" spans="1:10">
      <c r="A2" s="280"/>
      <c r="B2" s="63"/>
      <c r="C2" s="281"/>
      <c r="D2" s="282"/>
      <c r="E2" s="63"/>
      <c r="F2" s="63"/>
      <c r="G2" s="281"/>
      <c r="H2" s="282"/>
    </row>
    <row r="3" spans="1:10" ht="15.75" thickBot="1">
      <c r="A3" s="280"/>
      <c r="B3" s="283"/>
      <c r="C3" s="63"/>
      <c r="D3" s="283">
        <v>2013</v>
      </c>
      <c r="E3" s="63"/>
      <c r="F3" s="283"/>
      <c r="G3" s="63"/>
      <c r="H3" s="283">
        <v>2013</v>
      </c>
      <c r="I3" s="284">
        <v>2012</v>
      </c>
      <c r="J3" s="284">
        <v>2013</v>
      </c>
    </row>
    <row r="4" spans="1:10">
      <c r="A4" s="280"/>
      <c r="B4" s="63"/>
      <c r="C4" s="63"/>
      <c r="D4" s="63"/>
      <c r="E4" s="63"/>
      <c r="F4" s="63"/>
      <c r="G4" s="63"/>
      <c r="H4" s="63"/>
    </row>
    <row r="5" spans="1:10">
      <c r="A5" s="285" t="s">
        <v>266</v>
      </c>
      <c r="B5" s="286"/>
      <c r="C5" s="286"/>
      <c r="D5" s="286"/>
      <c r="E5" s="286"/>
      <c r="F5" s="287">
        <v>67326</v>
      </c>
      <c r="G5" s="286"/>
      <c r="H5" s="288">
        <v>59182</v>
      </c>
    </row>
    <row r="6" spans="1:10" ht="15.75" thickBot="1">
      <c r="A6" s="285" t="s">
        <v>267</v>
      </c>
      <c r="B6" s="289"/>
      <c r="C6" s="286"/>
      <c r="D6" s="289"/>
      <c r="E6" s="286"/>
      <c r="F6" s="290">
        <v>-30550</v>
      </c>
      <c r="G6" s="291"/>
      <c r="H6" s="290">
        <v>-27197</v>
      </c>
      <c r="I6" s="120">
        <f>H6/H5</f>
        <v>-0.45954851137170083</v>
      </c>
      <c r="J6" s="120">
        <f>F6/F5</f>
        <v>-0.45376229094257792</v>
      </c>
    </row>
    <row r="7" spans="1:10">
      <c r="A7" s="280"/>
      <c r="B7" s="286"/>
      <c r="C7" s="286"/>
      <c r="D7" s="286"/>
      <c r="E7" s="286"/>
      <c r="F7" s="287"/>
      <c r="G7" s="286"/>
      <c r="H7" s="286"/>
    </row>
    <row r="8" spans="1:10">
      <c r="A8" s="292" t="s">
        <v>257</v>
      </c>
      <c r="B8" s="286"/>
      <c r="C8" s="286"/>
      <c r="D8" s="286"/>
      <c r="E8" s="286"/>
      <c r="F8" s="287">
        <f>SUM(F5:F7)</f>
        <v>36776</v>
      </c>
      <c r="G8" s="286"/>
      <c r="H8" s="287">
        <f>SUM(H5:H7)</f>
        <v>31985</v>
      </c>
      <c r="I8" s="120">
        <f>H8/$H$5</f>
        <v>0.54045148862829917</v>
      </c>
      <c r="J8" s="120">
        <f>F8/$F$5</f>
        <v>0.54623770905742208</v>
      </c>
    </row>
    <row r="9" spans="1:10">
      <c r="A9" s="285" t="s">
        <v>268</v>
      </c>
      <c r="B9" s="291"/>
      <c r="C9" s="291"/>
      <c r="D9" s="291"/>
      <c r="E9" s="291"/>
      <c r="F9" s="291">
        <v>-24076</v>
      </c>
      <c r="G9" s="291"/>
      <c r="H9" s="291">
        <v>-23110</v>
      </c>
      <c r="I9" s="120">
        <f t="shared" ref="I9:I25" si="0">H9/$H$5</f>
        <v>-0.39049035179615421</v>
      </c>
      <c r="J9" s="120">
        <f t="shared" ref="J9:J25" si="1">F9/$F$5</f>
        <v>-0.35760330333006562</v>
      </c>
    </row>
    <row r="10" spans="1:10">
      <c r="A10" s="285" t="s">
        <v>269</v>
      </c>
      <c r="B10" s="291">
        <v>-235</v>
      </c>
      <c r="C10" s="291"/>
      <c r="D10" s="293">
        <v>-212</v>
      </c>
      <c r="E10" s="291"/>
      <c r="F10" s="291">
        <v>-8784</v>
      </c>
      <c r="G10" s="291"/>
      <c r="H10" s="291">
        <v>-9158</v>
      </c>
      <c r="I10" s="120">
        <f t="shared" si="0"/>
        <v>-0.15474299618127133</v>
      </c>
      <c r="J10" s="120">
        <f t="shared" si="1"/>
        <v>-0.13046965511095268</v>
      </c>
    </row>
    <row r="11" spans="1:10">
      <c r="A11" s="285" t="s">
        <v>270</v>
      </c>
      <c r="B11" s="291">
        <v>0</v>
      </c>
      <c r="C11" s="291"/>
      <c r="D11" s="293"/>
      <c r="E11" s="291"/>
      <c r="F11" s="291">
        <v>-5400</v>
      </c>
      <c r="G11" s="291"/>
      <c r="H11" s="291">
        <v>-5783</v>
      </c>
      <c r="I11" s="120">
        <f t="shared" si="0"/>
        <v>-9.7715521611300732E-2</v>
      </c>
      <c r="J11" s="120">
        <f t="shared" si="1"/>
        <v>-8.020675519115944E-2</v>
      </c>
    </row>
    <row r="12" spans="1:10" ht="15.75" thickBot="1">
      <c r="A12" s="285" t="s">
        <v>271</v>
      </c>
      <c r="B12" s="290">
        <v>-5189</v>
      </c>
      <c r="C12" s="294"/>
      <c r="D12" s="295">
        <v>-7607</v>
      </c>
      <c r="E12" s="286"/>
      <c r="F12" s="296"/>
      <c r="G12" s="286"/>
      <c r="H12" s="289"/>
      <c r="I12" s="120">
        <f t="shared" si="0"/>
        <v>0</v>
      </c>
      <c r="J12" s="120">
        <f t="shared" si="1"/>
        <v>0</v>
      </c>
    </row>
    <row r="13" spans="1:10">
      <c r="A13" s="280"/>
      <c r="B13" s="287"/>
      <c r="C13" s="294"/>
      <c r="D13" s="287"/>
      <c r="E13" s="286"/>
      <c r="F13" s="287"/>
      <c r="G13" s="286"/>
      <c r="H13" s="286"/>
      <c r="I13" s="120">
        <f t="shared" si="0"/>
        <v>0</v>
      </c>
      <c r="J13" s="120">
        <f t="shared" si="1"/>
        <v>0</v>
      </c>
    </row>
    <row r="14" spans="1:10">
      <c r="A14" s="292" t="s">
        <v>272</v>
      </c>
      <c r="B14" s="291">
        <f>SUM(B8:B12)</f>
        <v>-5424</v>
      </c>
      <c r="C14" s="291"/>
      <c r="D14" s="291">
        <f>SUM(D8:D12)</f>
        <v>-7819</v>
      </c>
      <c r="E14" s="291"/>
      <c r="F14" s="291">
        <f>SUM(F8:F12)</f>
        <v>-1484</v>
      </c>
      <c r="G14" s="291"/>
      <c r="H14" s="291">
        <f>SUM(H8:H12)</f>
        <v>-6066</v>
      </c>
      <c r="I14" s="120">
        <f t="shared" si="0"/>
        <v>-0.10249738096042715</v>
      </c>
      <c r="J14" s="120">
        <f t="shared" si="1"/>
        <v>-2.2042004574755667E-2</v>
      </c>
    </row>
    <row r="15" spans="1:10">
      <c r="A15" s="285" t="s">
        <v>258</v>
      </c>
      <c r="B15" s="291">
        <v>21</v>
      </c>
      <c r="C15" s="291"/>
      <c r="D15" s="297">
        <v>98</v>
      </c>
      <c r="E15" s="291"/>
      <c r="F15" s="291">
        <v>6370</v>
      </c>
      <c r="G15" s="291"/>
      <c r="H15" s="298">
        <v>3957</v>
      </c>
      <c r="I15" s="120">
        <f t="shared" si="0"/>
        <v>6.6861545740258863E-2</v>
      </c>
      <c r="J15" s="120">
        <f t="shared" si="1"/>
        <v>9.4614264919941779E-2</v>
      </c>
    </row>
    <row r="16" spans="1:10" ht="15.75" thickBot="1">
      <c r="A16" s="285" t="s">
        <v>259</v>
      </c>
      <c r="B16" s="290"/>
      <c r="C16" s="291"/>
      <c r="D16" s="290"/>
      <c r="E16" s="291"/>
      <c r="F16" s="290">
        <v>-8870</v>
      </c>
      <c r="G16" s="291"/>
      <c r="H16" s="290">
        <v>-2569</v>
      </c>
      <c r="I16" s="120">
        <f t="shared" si="0"/>
        <v>-4.3408468791186511E-2</v>
      </c>
      <c r="J16" s="120">
        <f t="shared" si="1"/>
        <v>-0.13174702195288596</v>
      </c>
    </row>
    <row r="17" spans="1:10">
      <c r="A17" s="280"/>
      <c r="B17" s="287"/>
      <c r="C17" s="294"/>
      <c r="D17" s="287"/>
      <c r="E17" s="286"/>
      <c r="F17" s="287"/>
      <c r="G17" s="286"/>
      <c r="H17" s="286"/>
      <c r="I17" s="120">
        <f t="shared" si="0"/>
        <v>0</v>
      </c>
      <c r="J17" s="120">
        <f t="shared" si="1"/>
        <v>0</v>
      </c>
    </row>
    <row r="18" spans="1:10" ht="15.75" thickBot="1">
      <c r="A18" s="292" t="s">
        <v>273</v>
      </c>
      <c r="B18" s="296">
        <f>SUM(B15:B16)</f>
        <v>21</v>
      </c>
      <c r="C18" s="294"/>
      <c r="D18" s="296">
        <f>SUM(D15:D16)</f>
        <v>98</v>
      </c>
      <c r="E18" s="286"/>
      <c r="F18" s="296">
        <f>SUM(F15:F16)</f>
        <v>-2500</v>
      </c>
      <c r="G18" s="286"/>
      <c r="H18" s="296">
        <f>SUM(H15:H16)</f>
        <v>1388</v>
      </c>
      <c r="I18" s="120">
        <f t="shared" si="0"/>
        <v>2.3453076949072352E-2</v>
      </c>
      <c r="J18" s="120">
        <f t="shared" si="1"/>
        <v>-3.7132757032944184E-2</v>
      </c>
    </row>
    <row r="19" spans="1:10">
      <c r="A19" s="280"/>
      <c r="B19" s="287"/>
      <c r="C19" s="294"/>
      <c r="D19" s="287"/>
      <c r="E19" s="286"/>
      <c r="F19" s="287"/>
      <c r="G19" s="286"/>
      <c r="H19" s="286"/>
      <c r="I19" s="120">
        <f t="shared" si="0"/>
        <v>0</v>
      </c>
      <c r="J19" s="120">
        <f t="shared" si="1"/>
        <v>0</v>
      </c>
    </row>
    <row r="20" spans="1:10">
      <c r="A20" s="292" t="s">
        <v>260</v>
      </c>
      <c r="B20" s="291">
        <f>B14+B18</f>
        <v>-5403</v>
      </c>
      <c r="C20" s="291"/>
      <c r="D20" s="291">
        <f>D14+D18</f>
        <v>-7721</v>
      </c>
      <c r="E20" s="291"/>
      <c r="F20" s="291">
        <f>F14+F18</f>
        <v>-3984</v>
      </c>
      <c r="G20" s="291"/>
      <c r="H20" s="291">
        <f>H14+H18</f>
        <v>-4678</v>
      </c>
      <c r="I20" s="120">
        <f t="shared" si="0"/>
        <v>-7.9044304011354802E-2</v>
      </c>
      <c r="J20" s="120">
        <f t="shared" si="1"/>
        <v>-5.9174761607699848E-2</v>
      </c>
    </row>
    <row r="21" spans="1:10">
      <c r="A21" s="285" t="s">
        <v>261</v>
      </c>
      <c r="B21" s="291"/>
      <c r="C21" s="291"/>
      <c r="D21" s="291"/>
      <c r="E21" s="291"/>
      <c r="F21" s="291"/>
      <c r="G21" s="291"/>
      <c r="H21" s="291"/>
      <c r="I21" s="120">
        <f t="shared" si="0"/>
        <v>0</v>
      </c>
      <c r="J21" s="120">
        <f t="shared" si="1"/>
        <v>0</v>
      </c>
    </row>
    <row r="22" spans="1:10">
      <c r="A22" s="285" t="s">
        <v>274</v>
      </c>
      <c r="B22" s="291"/>
      <c r="C22" s="291"/>
      <c r="D22" s="291"/>
      <c r="E22" s="291"/>
      <c r="F22" s="291">
        <v>-2049</v>
      </c>
      <c r="G22" s="291"/>
      <c r="H22" s="298">
        <v>-921</v>
      </c>
      <c r="I22" s="120">
        <f t="shared" si="0"/>
        <v>-1.5562164171538644E-2</v>
      </c>
      <c r="J22" s="120">
        <f t="shared" si="1"/>
        <v>-3.0434007664201051E-2</v>
      </c>
    </row>
    <row r="23" spans="1:10" ht="15.75" thickBot="1">
      <c r="A23" s="285" t="s">
        <v>275</v>
      </c>
      <c r="B23" s="290"/>
      <c r="C23" s="291"/>
      <c r="D23" s="290"/>
      <c r="E23" s="291"/>
      <c r="F23" s="290">
        <v>615</v>
      </c>
      <c r="G23" s="291"/>
      <c r="H23" s="290">
        <v>-2163</v>
      </c>
      <c r="I23" s="120">
        <f t="shared" si="0"/>
        <v>-3.6548274813287825E-2</v>
      </c>
      <c r="J23" s="120">
        <f t="shared" si="1"/>
        <v>9.1346582301042693E-3</v>
      </c>
    </row>
    <row r="24" spans="1:10">
      <c r="A24" s="280"/>
      <c r="B24" s="287"/>
      <c r="C24" s="294"/>
      <c r="D24" s="287"/>
      <c r="E24" s="286"/>
      <c r="F24" s="287"/>
      <c r="G24" s="286"/>
      <c r="H24" s="286"/>
      <c r="I24" s="120">
        <f t="shared" si="0"/>
        <v>0</v>
      </c>
      <c r="J24" s="120">
        <f t="shared" si="1"/>
        <v>0</v>
      </c>
    </row>
    <row r="25" spans="1:10" ht="15.75" thickBot="1">
      <c r="A25" s="292" t="s">
        <v>276</v>
      </c>
      <c r="B25" s="299">
        <f>SUM(B20:B24)</f>
        <v>-5403</v>
      </c>
      <c r="C25" s="294"/>
      <c r="D25" s="299">
        <f>SUM(D20:D24)</f>
        <v>-7721</v>
      </c>
      <c r="E25" s="286"/>
      <c r="F25" s="299">
        <f>SUM(F20:F24)</f>
        <v>-5418</v>
      </c>
      <c r="G25" s="286"/>
      <c r="H25" s="299">
        <f>SUM(H20:H24)</f>
        <v>-7762</v>
      </c>
      <c r="I25" s="120">
        <f t="shared" si="0"/>
        <v>-0.13115474299618127</v>
      </c>
      <c r="J25" s="120">
        <f t="shared" si="1"/>
        <v>-8.0474111041796637E-2</v>
      </c>
    </row>
    <row r="26" spans="1:10" ht="15.75" thickTop="1">
      <c r="A26" s="280"/>
      <c r="B26" s="287"/>
      <c r="C26" s="294"/>
      <c r="D26" s="287"/>
      <c r="E26" s="286"/>
      <c r="F26" s="287"/>
      <c r="G26" s="286"/>
      <c r="H26" s="286"/>
    </row>
    <row r="27" spans="1:10">
      <c r="A27" s="280"/>
      <c r="B27" s="287"/>
      <c r="C27" s="294"/>
      <c r="D27" s="287"/>
      <c r="E27" s="286"/>
      <c r="F27" s="286"/>
      <c r="G27" s="286"/>
      <c r="H27" s="286"/>
    </row>
    <row r="28" spans="1:10">
      <c r="A28" s="292" t="s">
        <v>262</v>
      </c>
      <c r="B28" s="457"/>
      <c r="C28" s="458"/>
      <c r="D28" s="457"/>
      <c r="E28" s="456"/>
      <c r="F28" s="291"/>
      <c r="G28" s="291"/>
      <c r="H28" s="291"/>
    </row>
    <row r="29" spans="1:10">
      <c r="A29" s="292"/>
      <c r="B29" s="457"/>
      <c r="C29" s="458"/>
      <c r="D29" s="457"/>
      <c r="E29" s="456"/>
      <c r="F29" s="291"/>
      <c r="G29" s="291"/>
      <c r="H29" s="291"/>
    </row>
    <row r="30" spans="1:10">
      <c r="A30" s="285" t="s">
        <v>263</v>
      </c>
      <c r="B30" s="457"/>
      <c r="C30" s="458"/>
      <c r="D30" s="457"/>
      <c r="E30" s="456"/>
      <c r="F30" s="291">
        <v>-5403</v>
      </c>
      <c r="G30" s="291"/>
      <c r="H30" s="288">
        <v>-7721</v>
      </c>
    </row>
    <row r="31" spans="1:10">
      <c r="A31" s="285" t="s">
        <v>70</v>
      </c>
      <c r="B31" s="300"/>
      <c r="C31" s="301"/>
      <c r="D31" s="300"/>
      <c r="E31" s="63"/>
      <c r="F31" s="291">
        <v>-15</v>
      </c>
      <c r="G31" s="291"/>
      <c r="H31" s="293">
        <v>-41</v>
      </c>
    </row>
    <row r="32" spans="1:10" ht="15.75" thickBot="1">
      <c r="A32" s="280"/>
      <c r="B32" s="300"/>
      <c r="C32" s="301"/>
      <c r="D32" s="300"/>
      <c r="E32" s="63"/>
      <c r="F32" s="302"/>
      <c r="G32" s="63"/>
      <c r="H32" s="302"/>
    </row>
    <row r="33" spans="1:16">
      <c r="A33" s="280"/>
      <c r="B33" s="300"/>
      <c r="C33" s="301"/>
      <c r="D33" s="300"/>
      <c r="E33" s="63"/>
      <c r="F33" s="63"/>
      <c r="G33" s="63"/>
      <c r="H33" s="63"/>
    </row>
    <row r="34" spans="1:16" ht="15.75" thickBot="1">
      <c r="A34" s="280"/>
      <c r="B34" s="300"/>
      <c r="C34" s="301"/>
      <c r="D34" s="300"/>
      <c r="E34" s="63"/>
      <c r="F34" s="303">
        <f>SUM(F28:F32)</f>
        <v>-5418</v>
      </c>
      <c r="G34" s="63"/>
      <c r="H34" s="303">
        <f>SUM(H28:H32)</f>
        <v>-7762</v>
      </c>
    </row>
    <row r="35" spans="1:16" ht="109.5" customHeight="1" thickTop="1">
      <c r="A35" s="281" t="s">
        <v>277</v>
      </c>
      <c r="B35" s="300"/>
      <c r="C35" s="301"/>
      <c r="D35" s="300"/>
      <c r="E35" s="63"/>
      <c r="F35" s="63"/>
      <c r="G35" s="63"/>
      <c r="H35" s="63"/>
    </row>
    <row r="36" spans="1:16" ht="48.75" customHeight="1">
      <c r="A36" s="281" t="s">
        <v>278</v>
      </c>
      <c r="B36" s="300"/>
      <c r="C36" s="301"/>
      <c r="D36" s="300"/>
      <c r="E36" s="63"/>
      <c r="F36" s="63"/>
      <c r="G36" s="63"/>
      <c r="H36" s="63"/>
    </row>
    <row r="37" spans="1:16">
      <c r="A37" s="63"/>
      <c r="B37" s="300"/>
      <c r="C37" s="301"/>
      <c r="D37" s="300"/>
      <c r="E37" s="63"/>
      <c r="F37" s="63"/>
      <c r="G37" s="63"/>
      <c r="H37" s="63"/>
      <c r="L37" t="s">
        <v>279</v>
      </c>
    </row>
    <row r="38" spans="1:16">
      <c r="A38" s="292" t="s">
        <v>280</v>
      </c>
      <c r="B38" s="300"/>
      <c r="C38" s="301"/>
      <c r="D38" s="300"/>
      <c r="E38" s="63"/>
      <c r="F38" s="63"/>
      <c r="G38" s="63"/>
      <c r="H38" s="63"/>
      <c r="L38" t="s">
        <v>281</v>
      </c>
      <c r="N38" s="279">
        <v>77473553.7675841</v>
      </c>
      <c r="O38" t="s">
        <v>282</v>
      </c>
      <c r="P38" s="304">
        <v>41639</v>
      </c>
    </row>
    <row r="39" spans="1:16" ht="15.75" thickBot="1">
      <c r="A39" s="285" t="s">
        <v>283</v>
      </c>
      <c r="B39" s="300"/>
      <c r="C39" s="301"/>
      <c r="D39" s="300"/>
      <c r="E39" s="63"/>
      <c r="F39" s="305">
        <f>F30/(N38/1000)</f>
        <v>-6.973992720417431E-2</v>
      </c>
      <c r="G39" s="63"/>
      <c r="H39" s="306">
        <v>-0.108</v>
      </c>
      <c r="L39" t="s">
        <v>284</v>
      </c>
      <c r="N39" s="279"/>
    </row>
    <row r="40" spans="1:16" ht="15.75" thickTop="1">
      <c r="A40" s="280"/>
      <c r="B40" s="63"/>
      <c r="C40" s="63"/>
      <c r="D40" s="63"/>
      <c r="E40" s="63"/>
      <c r="F40" s="307"/>
      <c r="G40" s="63"/>
      <c r="H40" s="63"/>
      <c r="L40" t="s">
        <v>285</v>
      </c>
      <c r="N40" s="279">
        <v>3050178.8136986303</v>
      </c>
    </row>
    <row r="41" spans="1:16">
      <c r="A41" s="292" t="s">
        <v>286</v>
      </c>
      <c r="B41" s="63"/>
      <c r="C41" s="63"/>
      <c r="D41" s="63"/>
      <c r="E41" s="63"/>
      <c r="F41" s="307"/>
      <c r="G41" s="63"/>
      <c r="H41" s="63"/>
    </row>
    <row r="42" spans="1:16" ht="15.75" thickBot="1">
      <c r="A42" s="285" t="s">
        <v>287</v>
      </c>
      <c r="B42" s="63"/>
      <c r="C42" s="63"/>
      <c r="D42" s="63"/>
      <c r="E42" s="63"/>
      <c r="F42" s="305">
        <f>F30/(N42/1000)</f>
        <v>-6.7098230879276147E-2</v>
      </c>
      <c r="G42" s="63"/>
      <c r="H42" s="306">
        <v>-9.6000000000000002E-2</v>
      </c>
      <c r="L42" t="s">
        <v>288</v>
      </c>
      <c r="N42" s="308">
        <f>SUM(N38:N40)</f>
        <v>80523732.581282735</v>
      </c>
    </row>
    <row r="43" spans="1:16" ht="15.75" thickTop="1">
      <c r="F43" s="309"/>
    </row>
    <row r="44" spans="1:16">
      <c r="F44" s="309"/>
      <c r="L44" t="s">
        <v>289</v>
      </c>
      <c r="N44" s="310">
        <f>G36/(N38/1000)</f>
        <v>0</v>
      </c>
    </row>
    <row r="45" spans="1:16">
      <c r="L45" t="s">
        <v>290</v>
      </c>
      <c r="N45" s="310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40625" defaultRowHeight="12.75"/>
  <cols>
    <col min="1" max="1" width="56.7109375" style="125" bestFit="1" customWidth="1"/>
    <col min="2" max="2" width="2.85546875" style="125" customWidth="1"/>
    <col min="3" max="3" width="10.85546875" style="125" bestFit="1" customWidth="1"/>
    <col min="4" max="4" width="7.5703125" style="125" bestFit="1" customWidth="1"/>
    <col min="5" max="5" width="9.28515625" style="125" bestFit="1" customWidth="1"/>
    <col min="6" max="6" width="9.85546875" style="125" bestFit="1" customWidth="1"/>
    <col min="7" max="7" width="7.28515625" style="125" bestFit="1" customWidth="1"/>
    <col min="8" max="8" width="9.28515625" style="125" bestFit="1" customWidth="1"/>
    <col min="9" max="9" width="10.28515625" style="125" bestFit="1" customWidth="1"/>
    <col min="10" max="10" width="15.85546875" style="125" customWidth="1"/>
    <col min="11" max="11" width="16.5703125" style="125" customWidth="1"/>
    <col min="12" max="12" width="14.5703125" style="125" customWidth="1"/>
    <col min="13" max="14" width="14.5703125" style="125" hidden="1" customWidth="1"/>
    <col min="15" max="15" width="9.140625" style="125" hidden="1" customWidth="1"/>
    <col min="16" max="16" width="15.42578125" style="125" hidden="1" customWidth="1"/>
    <col min="17" max="18" width="9.140625" style="125" hidden="1" customWidth="1"/>
    <col min="19" max="19" width="4.7109375" style="125" hidden="1" customWidth="1"/>
    <col min="20" max="20" width="41.28515625" style="125" hidden="1" customWidth="1"/>
    <col min="21" max="21" width="12.85546875" style="125" hidden="1" customWidth="1"/>
    <col min="22" max="22" width="26.28515625" style="125" hidden="1" customWidth="1"/>
    <col min="23" max="23" width="4.85546875" style="125" hidden="1" customWidth="1"/>
    <col min="24" max="25" width="11" style="125" hidden="1" customWidth="1"/>
    <col min="26" max="26" width="0" style="125" hidden="1" customWidth="1"/>
    <col min="27" max="27" width="43" style="125" customWidth="1"/>
    <col min="28" max="28" width="4" style="125" customWidth="1"/>
    <col min="29" max="29" width="10.140625" style="125" bestFit="1" customWidth="1"/>
    <col min="30" max="16384" width="9.140625" style="125"/>
  </cols>
  <sheetData>
    <row r="1" spans="1:18">
      <c r="A1" s="220" t="s">
        <v>71</v>
      </c>
      <c r="B1" s="184"/>
      <c r="C1" s="184"/>
      <c r="D1" s="184"/>
      <c r="E1" s="184"/>
      <c r="F1" s="184"/>
      <c r="G1" s="184"/>
      <c r="H1" s="184"/>
      <c r="I1" s="184"/>
      <c r="J1" s="184"/>
      <c r="K1" s="207">
        <v>41743.60204849537</v>
      </c>
      <c r="L1" s="184"/>
      <c r="M1" s="184"/>
      <c r="N1" s="184"/>
      <c r="O1" s="184"/>
      <c r="P1" s="184"/>
      <c r="Q1" s="184"/>
      <c r="R1" s="184"/>
    </row>
    <row r="2" spans="1:18">
      <c r="A2" s="220" t="s">
        <v>72</v>
      </c>
      <c r="B2" s="184"/>
      <c r="C2" s="203">
        <v>41729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</row>
    <row r="3" spans="1:18">
      <c r="A3" s="184"/>
      <c r="B3" s="184"/>
      <c r="C3" s="184"/>
      <c r="D3" s="184"/>
      <c r="E3" s="192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</row>
    <row r="4" spans="1:18">
      <c r="A4" s="184"/>
      <c r="B4" s="184"/>
      <c r="C4" s="272" t="s">
        <v>73</v>
      </c>
      <c r="D4" s="192" t="s">
        <v>74</v>
      </c>
      <c r="E4" s="226" t="s">
        <v>75</v>
      </c>
      <c r="F4" s="226" t="s">
        <v>76</v>
      </c>
      <c r="G4" s="197" t="s">
        <v>77</v>
      </c>
      <c r="H4" s="213" t="s">
        <v>78</v>
      </c>
      <c r="I4" s="184" t="s">
        <v>79</v>
      </c>
      <c r="J4" s="221" t="s">
        <v>80</v>
      </c>
      <c r="K4" s="199" t="s">
        <v>81</v>
      </c>
      <c r="L4" s="184"/>
      <c r="M4" s="184"/>
      <c r="N4" s="184"/>
      <c r="O4" s="184"/>
      <c r="P4" s="184"/>
      <c r="Q4" s="184"/>
      <c r="R4" s="184"/>
    </row>
    <row r="5" spans="1:18">
      <c r="A5" s="184" t="s">
        <v>82</v>
      </c>
      <c r="B5" s="184"/>
      <c r="C5" s="273">
        <v>41729</v>
      </c>
      <c r="D5" s="227">
        <v>41729</v>
      </c>
      <c r="E5" s="269">
        <v>41729</v>
      </c>
      <c r="F5" s="269">
        <v>41729</v>
      </c>
      <c r="G5" s="267">
        <v>41729</v>
      </c>
      <c r="H5" s="267">
        <v>41729</v>
      </c>
      <c r="I5" s="267">
        <v>41729</v>
      </c>
      <c r="J5" s="222" t="s">
        <v>83</v>
      </c>
      <c r="K5" s="200" t="s">
        <v>84</v>
      </c>
      <c r="L5" s="276" t="s">
        <v>85</v>
      </c>
      <c r="M5" s="201" t="s">
        <v>86</v>
      </c>
      <c r="N5" s="201" t="s">
        <v>73</v>
      </c>
      <c r="O5" s="201" t="s">
        <v>87</v>
      </c>
      <c r="P5" s="205" t="s">
        <v>75</v>
      </c>
      <c r="Q5" s="201" t="s">
        <v>88</v>
      </c>
      <c r="R5" s="208" t="s">
        <v>89</v>
      </c>
    </row>
    <row r="7" spans="1:18">
      <c r="A7" s="184"/>
      <c r="B7" s="184"/>
      <c r="C7" s="225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</row>
    <row r="8" spans="1:18">
      <c r="A8" s="184"/>
      <c r="B8" s="185"/>
      <c r="C8" s="185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</row>
    <row r="9" spans="1:18">
      <c r="A9" s="184" t="s">
        <v>90</v>
      </c>
      <c r="B9" s="185"/>
      <c r="C9" s="185">
        <v>47067</v>
      </c>
      <c r="D9" s="185">
        <v>6</v>
      </c>
      <c r="E9" s="185">
        <v>3228</v>
      </c>
      <c r="F9" s="185">
        <v>1623</v>
      </c>
      <c r="G9" s="185">
        <v>-2</v>
      </c>
      <c r="H9" s="185">
        <v>0</v>
      </c>
      <c r="I9" s="185">
        <v>51922</v>
      </c>
      <c r="J9" s="185"/>
      <c r="K9" s="194"/>
      <c r="L9" s="194">
        <v>51922</v>
      </c>
      <c r="M9" s="194"/>
      <c r="N9" s="194">
        <v>47067</v>
      </c>
      <c r="O9" s="194"/>
      <c r="P9" s="194">
        <v>3228</v>
      </c>
      <c r="Q9" s="194"/>
      <c r="R9" s="194">
        <v>1623</v>
      </c>
    </row>
    <row r="10" spans="1:18">
      <c r="A10" s="184" t="s">
        <v>91</v>
      </c>
      <c r="B10" s="185"/>
      <c r="C10" s="225">
        <v>2765</v>
      </c>
      <c r="D10" s="185">
        <v>6</v>
      </c>
      <c r="E10" s="185">
        <v>2436</v>
      </c>
      <c r="F10" s="185">
        <v>1623</v>
      </c>
      <c r="G10" s="185">
        <v>-2</v>
      </c>
      <c r="H10" s="185"/>
      <c r="I10" s="194">
        <v>6828</v>
      </c>
      <c r="J10" s="194"/>
      <c r="K10" s="184"/>
      <c r="L10" s="194">
        <v>6828</v>
      </c>
      <c r="M10" s="194"/>
      <c r="N10" s="194">
        <v>2765</v>
      </c>
      <c r="O10" s="194"/>
      <c r="P10" s="194">
        <v>2436</v>
      </c>
      <c r="Q10" s="194"/>
      <c r="R10" s="194">
        <v>1623</v>
      </c>
    </row>
    <row r="11" spans="1:18">
      <c r="A11" s="184" t="s">
        <v>92</v>
      </c>
      <c r="B11" s="185"/>
      <c r="C11" s="212">
        <v>44302</v>
      </c>
      <c r="D11" s="184"/>
      <c r="E11" s="185">
        <v>792</v>
      </c>
      <c r="F11" s="185"/>
      <c r="G11" s="185"/>
      <c r="H11" s="185"/>
      <c r="I11" s="194">
        <v>45094</v>
      </c>
      <c r="J11" s="194"/>
      <c r="K11" s="184"/>
      <c r="L11" s="194">
        <v>45094</v>
      </c>
      <c r="M11" s="194"/>
      <c r="N11" s="194">
        <v>44302</v>
      </c>
      <c r="O11" s="194"/>
      <c r="P11" s="194">
        <v>792</v>
      </c>
      <c r="Q11" s="194"/>
      <c r="R11" s="194">
        <v>0</v>
      </c>
    </row>
    <row r="12" spans="1:18">
      <c r="A12" s="191" t="s">
        <v>93</v>
      </c>
      <c r="B12" s="185"/>
      <c r="C12" s="185"/>
      <c r="D12" s="184"/>
      <c r="E12" s="185"/>
      <c r="F12" s="185"/>
      <c r="G12" s="185"/>
      <c r="H12" s="185"/>
      <c r="I12" s="194">
        <v>0</v>
      </c>
      <c r="J12" s="194"/>
      <c r="K12" s="184"/>
      <c r="L12" s="194">
        <v>0</v>
      </c>
      <c r="M12" s="194"/>
      <c r="N12" s="194">
        <v>0</v>
      </c>
      <c r="O12" s="194"/>
      <c r="P12" s="194">
        <v>0</v>
      </c>
      <c r="Q12" s="194"/>
      <c r="R12" s="194">
        <v>0</v>
      </c>
    </row>
    <row r="13" spans="1:18">
      <c r="A13" s="184" t="s">
        <v>94</v>
      </c>
      <c r="B13" s="185"/>
      <c r="C13" s="264">
        <v>196506</v>
      </c>
      <c r="D13" s="184"/>
      <c r="E13" s="185">
        <v>2697</v>
      </c>
      <c r="F13" s="184"/>
      <c r="G13" s="185">
        <v>239</v>
      </c>
      <c r="H13" s="185"/>
      <c r="I13" s="194">
        <v>199442</v>
      </c>
      <c r="J13" s="194"/>
      <c r="K13" s="185">
        <v>6013</v>
      </c>
      <c r="L13" s="194">
        <v>193429</v>
      </c>
      <c r="M13" s="194"/>
      <c r="N13" s="194">
        <v>196506</v>
      </c>
      <c r="O13" s="194"/>
      <c r="P13" s="194">
        <v>2697</v>
      </c>
      <c r="Q13" s="194"/>
      <c r="R13" s="194">
        <v>0</v>
      </c>
    </row>
    <row r="14" spans="1:18">
      <c r="A14" s="184" t="s">
        <v>95</v>
      </c>
      <c r="B14" s="185"/>
      <c r="C14" s="264">
        <v>-3365</v>
      </c>
      <c r="D14" s="184"/>
      <c r="E14" s="185"/>
      <c r="F14" s="184"/>
      <c r="G14" s="184"/>
      <c r="H14" s="185"/>
      <c r="I14" s="194">
        <v>-3365</v>
      </c>
      <c r="J14" s="194"/>
      <c r="K14" s="185"/>
      <c r="L14" s="194">
        <v>-3365</v>
      </c>
      <c r="M14" s="194"/>
      <c r="N14" s="194">
        <v>-3365</v>
      </c>
      <c r="O14" s="194"/>
      <c r="P14" s="194">
        <v>0</v>
      </c>
      <c r="Q14" s="194"/>
      <c r="R14" s="194">
        <v>0</v>
      </c>
    </row>
    <row r="15" spans="1:18">
      <c r="A15" s="184" t="s">
        <v>96</v>
      </c>
      <c r="B15" s="185"/>
      <c r="C15" s="278">
        <v>181336</v>
      </c>
      <c r="D15" s="184"/>
      <c r="E15" s="185">
        <v>4930</v>
      </c>
      <c r="F15" s="184"/>
      <c r="G15" s="184"/>
      <c r="H15" s="185"/>
      <c r="I15" s="194">
        <v>186266</v>
      </c>
      <c r="J15" s="209">
        <v>0</v>
      </c>
      <c r="K15" s="212">
        <v>2470</v>
      </c>
      <c r="L15" s="194">
        <v>183796</v>
      </c>
      <c r="M15" s="194"/>
      <c r="N15" s="194">
        <v>181336</v>
      </c>
      <c r="O15" s="194"/>
      <c r="P15" s="194">
        <v>4930</v>
      </c>
      <c r="Q15" s="194"/>
      <c r="R15" s="194">
        <v>0</v>
      </c>
    </row>
    <row r="16" spans="1:18">
      <c r="A16" s="184" t="s">
        <v>97</v>
      </c>
      <c r="B16" s="185"/>
      <c r="C16" s="212">
        <v>12573</v>
      </c>
      <c r="D16" s="184"/>
      <c r="E16" s="185">
        <v>469</v>
      </c>
      <c r="F16" s="185">
        <v>1073</v>
      </c>
      <c r="G16" s="185">
        <v>9</v>
      </c>
      <c r="H16" s="185"/>
      <c r="I16" s="194">
        <v>14124</v>
      </c>
      <c r="J16" s="194"/>
      <c r="K16" s="185"/>
      <c r="L16" s="194">
        <v>14124</v>
      </c>
      <c r="M16" s="194"/>
      <c r="N16" s="194">
        <v>12573</v>
      </c>
      <c r="O16" s="194"/>
      <c r="P16" s="194">
        <v>469</v>
      </c>
      <c r="Q16" s="194"/>
      <c r="R16" s="194">
        <v>1073</v>
      </c>
    </row>
    <row r="17" spans="1:18">
      <c r="A17" s="191" t="s">
        <v>98</v>
      </c>
      <c r="B17" s="185"/>
      <c r="C17" s="212"/>
      <c r="D17" s="184"/>
      <c r="E17" s="185"/>
      <c r="F17" s="184"/>
      <c r="G17" s="185"/>
      <c r="H17" s="185"/>
      <c r="I17" s="194">
        <v>0</v>
      </c>
      <c r="J17" s="194"/>
      <c r="K17" s="185"/>
      <c r="L17" s="194">
        <v>0</v>
      </c>
      <c r="M17" s="194"/>
      <c r="N17" s="194">
        <v>0</v>
      </c>
      <c r="O17" s="194"/>
      <c r="P17" s="194">
        <v>0</v>
      </c>
      <c r="Q17" s="194"/>
      <c r="R17" s="194">
        <v>0</v>
      </c>
    </row>
    <row r="18" spans="1:18">
      <c r="A18" s="184" t="s">
        <v>99</v>
      </c>
      <c r="B18" s="185"/>
      <c r="C18" s="210">
        <v>4454</v>
      </c>
      <c r="D18" s="184"/>
      <c r="E18" s="185"/>
      <c r="F18" s="184"/>
      <c r="G18" s="185"/>
      <c r="H18" s="185"/>
      <c r="I18" s="194">
        <v>4454</v>
      </c>
      <c r="J18" s="194"/>
      <c r="K18" s="185"/>
      <c r="L18" s="194">
        <v>4454</v>
      </c>
      <c r="M18" s="194"/>
      <c r="N18" s="194">
        <v>4454</v>
      </c>
      <c r="O18" s="194"/>
      <c r="P18" s="194">
        <v>0</v>
      </c>
      <c r="Q18" s="194"/>
      <c r="R18" s="194">
        <v>0</v>
      </c>
    </row>
    <row r="19" spans="1:18">
      <c r="A19" s="184" t="s">
        <v>100</v>
      </c>
      <c r="B19" s="185"/>
      <c r="C19" s="212">
        <v>31914</v>
      </c>
      <c r="D19" s="184"/>
      <c r="E19" s="185">
        <v>618</v>
      </c>
      <c r="F19" s="209">
        <v>2128</v>
      </c>
      <c r="G19" s="185"/>
      <c r="H19" s="185"/>
      <c r="I19" s="194">
        <v>34660</v>
      </c>
      <c r="J19" s="194"/>
      <c r="K19" s="185">
        <v>10979</v>
      </c>
      <c r="L19" s="194">
        <v>23681</v>
      </c>
      <c r="M19" s="194"/>
      <c r="N19" s="194">
        <v>31914</v>
      </c>
      <c r="O19" s="194"/>
      <c r="P19" s="194">
        <v>618</v>
      </c>
      <c r="Q19" s="194"/>
      <c r="R19" s="194">
        <v>2128</v>
      </c>
    </row>
    <row r="20" spans="1:18">
      <c r="A20" s="191" t="s">
        <v>101</v>
      </c>
      <c r="B20" s="185"/>
      <c r="C20" s="214"/>
      <c r="D20" s="196"/>
      <c r="E20" s="186"/>
      <c r="F20" s="214">
        <v>14470</v>
      </c>
      <c r="G20" s="186"/>
      <c r="H20" s="186"/>
      <c r="I20" s="195">
        <v>14470</v>
      </c>
      <c r="J20" s="195"/>
      <c r="K20" s="214">
        <v>14470</v>
      </c>
      <c r="L20" s="195">
        <v>0</v>
      </c>
      <c r="M20" s="196"/>
      <c r="N20" s="195">
        <v>0</v>
      </c>
      <c r="O20" s="186"/>
      <c r="P20" s="195">
        <v>0</v>
      </c>
      <c r="Q20" s="186"/>
      <c r="R20" s="195">
        <v>14470</v>
      </c>
    </row>
    <row r="21" spans="1:18">
      <c r="A21" s="184" t="s">
        <v>102</v>
      </c>
      <c r="B21" s="185"/>
      <c r="C21" s="212">
        <v>470485</v>
      </c>
      <c r="D21" s="185">
        <v>6</v>
      </c>
      <c r="E21" s="185">
        <v>11942</v>
      </c>
      <c r="F21" s="185">
        <v>19294</v>
      </c>
      <c r="G21" s="185">
        <v>246</v>
      </c>
      <c r="H21" s="185">
        <v>0</v>
      </c>
      <c r="I21" s="185">
        <v>501973</v>
      </c>
      <c r="J21" s="185">
        <v>0</v>
      </c>
      <c r="K21" s="185">
        <v>33932</v>
      </c>
      <c r="L21" s="185">
        <v>468041</v>
      </c>
      <c r="M21" s="185">
        <v>0</v>
      </c>
      <c r="N21" s="185">
        <v>470485</v>
      </c>
      <c r="O21" s="185">
        <v>0</v>
      </c>
      <c r="P21" s="185">
        <v>11942</v>
      </c>
      <c r="Q21" s="185">
        <v>0</v>
      </c>
      <c r="R21" s="185">
        <v>19294</v>
      </c>
    </row>
    <row r="22" spans="1:18">
      <c r="A22" s="184"/>
      <c r="B22" s="185"/>
      <c r="C22" s="212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</row>
    <row r="23" spans="1:18">
      <c r="A23" s="184" t="s">
        <v>103</v>
      </c>
      <c r="B23" s="185"/>
      <c r="C23" s="212">
        <v>8625</v>
      </c>
      <c r="D23" s="184"/>
      <c r="E23" s="185"/>
      <c r="F23" s="184"/>
      <c r="G23" s="185"/>
      <c r="H23" s="185"/>
      <c r="I23" s="194">
        <v>8625</v>
      </c>
      <c r="J23" s="194"/>
      <c r="K23" s="185"/>
      <c r="L23" s="194">
        <v>8625</v>
      </c>
      <c r="M23" s="184"/>
      <c r="N23" s="194">
        <v>8625</v>
      </c>
      <c r="O23" s="184"/>
      <c r="P23" s="194">
        <v>0</v>
      </c>
      <c r="Q23" s="184"/>
      <c r="R23" s="194">
        <v>0</v>
      </c>
    </row>
    <row r="24" spans="1:18">
      <c r="A24" s="191" t="s">
        <v>104</v>
      </c>
      <c r="B24" s="185"/>
      <c r="C24" s="212">
        <v>4570</v>
      </c>
      <c r="D24" s="184"/>
      <c r="E24" s="185"/>
      <c r="F24" s="185"/>
      <c r="G24" s="185"/>
      <c r="H24" s="185"/>
      <c r="I24" s="194">
        <v>4570</v>
      </c>
      <c r="J24" s="194"/>
      <c r="K24" s="185"/>
      <c r="L24" s="194">
        <v>4570</v>
      </c>
      <c r="M24" s="184"/>
      <c r="N24" s="194">
        <v>4570</v>
      </c>
      <c r="O24" s="184"/>
      <c r="P24" s="194">
        <v>0</v>
      </c>
      <c r="Q24" s="184"/>
      <c r="R24" s="194">
        <v>0</v>
      </c>
    </row>
    <row r="25" spans="1:18">
      <c r="A25" s="184" t="s">
        <v>105</v>
      </c>
      <c r="B25" s="184"/>
      <c r="C25" s="212">
        <v>24707</v>
      </c>
      <c r="D25" s="191"/>
      <c r="E25" s="185"/>
      <c r="F25" s="184"/>
      <c r="G25" s="185"/>
      <c r="H25" s="185"/>
      <c r="I25" s="194">
        <v>24707</v>
      </c>
      <c r="J25" s="194"/>
      <c r="K25" s="184"/>
      <c r="L25" s="194">
        <v>24707</v>
      </c>
      <c r="M25" s="194"/>
      <c r="N25" s="194">
        <v>24707</v>
      </c>
      <c r="O25" s="194"/>
      <c r="P25" s="194">
        <v>0</v>
      </c>
      <c r="Q25" s="194"/>
      <c r="R25" s="194">
        <v>0</v>
      </c>
    </row>
    <row r="26" spans="1:18">
      <c r="A26" s="191" t="s">
        <v>106</v>
      </c>
      <c r="B26" s="185"/>
      <c r="C26" s="264">
        <v>7806</v>
      </c>
      <c r="D26" s="184"/>
      <c r="E26" s="185"/>
      <c r="F26" s="184"/>
      <c r="G26" s="185"/>
      <c r="H26" s="185"/>
      <c r="I26" s="194">
        <v>7806</v>
      </c>
      <c r="J26" s="194"/>
      <c r="K26" s="184"/>
      <c r="L26" s="194">
        <v>7806</v>
      </c>
      <c r="M26" s="194"/>
      <c r="N26" s="194">
        <v>7806</v>
      </c>
      <c r="O26" s="194"/>
      <c r="P26" s="194">
        <v>0</v>
      </c>
      <c r="Q26" s="194"/>
      <c r="R26" s="194">
        <v>0</v>
      </c>
    </row>
    <row r="27" spans="1:18">
      <c r="A27" s="184" t="s">
        <v>107</v>
      </c>
      <c r="B27" s="185"/>
      <c r="C27" s="212">
        <v>246</v>
      </c>
      <c r="D27" s="184"/>
      <c r="E27" s="185">
        <v>9</v>
      </c>
      <c r="F27" s="184"/>
      <c r="G27" s="185"/>
      <c r="H27" s="185"/>
      <c r="I27" s="194">
        <v>255</v>
      </c>
      <c r="J27" s="194"/>
      <c r="K27" s="184"/>
      <c r="L27" s="194">
        <v>255</v>
      </c>
      <c r="M27" s="194"/>
      <c r="N27" s="194">
        <v>246</v>
      </c>
      <c r="O27" s="194"/>
      <c r="P27" s="194">
        <v>9</v>
      </c>
      <c r="Q27" s="194"/>
      <c r="R27" s="194">
        <v>0</v>
      </c>
    </row>
    <row r="28" spans="1:18">
      <c r="A28" s="191" t="s">
        <v>108</v>
      </c>
      <c r="B28" s="185"/>
      <c r="C28" s="212">
        <v>2144</v>
      </c>
      <c r="D28" s="184"/>
      <c r="E28" s="185"/>
      <c r="F28" s="184"/>
      <c r="G28" s="185"/>
      <c r="H28" s="185"/>
      <c r="I28" s="194">
        <v>2144</v>
      </c>
      <c r="J28" s="194"/>
      <c r="K28" s="184"/>
      <c r="L28" s="194">
        <v>2144</v>
      </c>
      <c r="M28" s="194"/>
      <c r="N28" s="194">
        <v>2144</v>
      </c>
      <c r="O28" s="194"/>
      <c r="P28" s="194">
        <v>0</v>
      </c>
      <c r="Q28" s="194"/>
      <c r="R28" s="194">
        <v>0</v>
      </c>
    </row>
    <row r="29" spans="1:18">
      <c r="A29" s="191" t="s">
        <v>109</v>
      </c>
      <c r="B29" s="185"/>
      <c r="C29" s="214"/>
      <c r="D29" s="196"/>
      <c r="E29" s="186"/>
      <c r="F29" s="196"/>
      <c r="G29" s="186"/>
      <c r="H29" s="186"/>
      <c r="I29" s="195">
        <v>0</v>
      </c>
      <c r="J29" s="195"/>
      <c r="K29" s="196"/>
      <c r="L29" s="195">
        <v>0</v>
      </c>
      <c r="M29" s="195"/>
      <c r="N29" s="195">
        <v>0</v>
      </c>
      <c r="O29" s="195"/>
      <c r="P29" s="195">
        <v>0</v>
      </c>
      <c r="Q29" s="195"/>
      <c r="R29" s="195">
        <v>0</v>
      </c>
    </row>
    <row r="30" spans="1:18">
      <c r="A30" s="184" t="s">
        <v>110</v>
      </c>
      <c r="B30" s="185"/>
      <c r="C30" s="212">
        <v>48098</v>
      </c>
      <c r="D30" s="185">
        <v>0</v>
      </c>
      <c r="E30" s="185">
        <v>9</v>
      </c>
      <c r="F30" s="185">
        <v>0</v>
      </c>
      <c r="G30" s="185"/>
      <c r="H30" s="185">
        <v>0</v>
      </c>
      <c r="I30" s="185">
        <v>48107</v>
      </c>
      <c r="J30" s="185"/>
      <c r="K30" s="184"/>
      <c r="L30" s="185">
        <v>48107</v>
      </c>
      <c r="M30" s="185">
        <v>0</v>
      </c>
      <c r="N30" s="185">
        <v>48098</v>
      </c>
      <c r="O30" s="185">
        <v>0</v>
      </c>
      <c r="P30" s="185">
        <v>9</v>
      </c>
      <c r="Q30" s="185">
        <v>0</v>
      </c>
      <c r="R30" s="185">
        <v>0</v>
      </c>
    </row>
    <row r="31" spans="1:18">
      <c r="A31" s="184"/>
      <c r="B31" s="185"/>
      <c r="C31" s="212"/>
      <c r="D31" s="184"/>
      <c r="E31" s="185"/>
      <c r="F31" s="184"/>
      <c r="G31" s="185"/>
      <c r="H31" s="185"/>
      <c r="I31" s="184"/>
      <c r="J31" s="184"/>
      <c r="K31" s="184"/>
      <c r="L31" s="184"/>
      <c r="M31" s="184"/>
      <c r="N31" s="184"/>
      <c r="O31" s="184"/>
      <c r="P31" s="184"/>
      <c r="Q31" s="184"/>
      <c r="R31" s="184"/>
    </row>
    <row r="32" spans="1:18">
      <c r="A32" s="184"/>
      <c r="B32" s="184"/>
      <c r="C32" s="192"/>
      <c r="D32" s="184"/>
      <c r="E32" s="185"/>
      <c r="F32" s="184"/>
      <c r="G32" s="185"/>
      <c r="H32" s="185"/>
      <c r="I32" s="184"/>
      <c r="J32" s="184"/>
      <c r="K32" s="184"/>
      <c r="L32" s="184"/>
      <c r="M32" s="184"/>
      <c r="N32" s="184"/>
      <c r="O32" s="184"/>
      <c r="P32" s="184"/>
      <c r="Q32" s="184"/>
      <c r="R32" s="184"/>
    </row>
    <row r="33" spans="1:19">
      <c r="A33" s="184"/>
      <c r="B33" s="185"/>
      <c r="C33" s="212"/>
      <c r="D33" s="184"/>
      <c r="E33" s="185"/>
      <c r="F33" s="184"/>
      <c r="G33" s="185"/>
      <c r="H33" s="185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</row>
    <row r="34" spans="1:19">
      <c r="A34" s="184" t="s">
        <v>111</v>
      </c>
      <c r="B34" s="185"/>
      <c r="C34" s="212">
        <v>58</v>
      </c>
      <c r="D34" s="184"/>
      <c r="E34" s="202">
        <v>0</v>
      </c>
      <c r="F34" s="212">
        <v>350886</v>
      </c>
      <c r="G34" s="185">
        <v>0</v>
      </c>
      <c r="H34" s="185"/>
      <c r="I34" s="194">
        <v>350944</v>
      </c>
      <c r="J34" s="194"/>
      <c r="K34" s="185">
        <v>350944</v>
      </c>
      <c r="L34" s="194">
        <v>0</v>
      </c>
      <c r="M34" s="194"/>
      <c r="N34" s="194">
        <v>58</v>
      </c>
      <c r="O34" s="194">
        <v>0</v>
      </c>
      <c r="P34" s="194">
        <v>0</v>
      </c>
      <c r="Q34" s="194">
        <v>0</v>
      </c>
      <c r="R34" s="194">
        <v>350886</v>
      </c>
      <c r="S34" s="184"/>
    </row>
    <row r="35" spans="1:19">
      <c r="A35" s="191" t="s">
        <v>112</v>
      </c>
      <c r="B35" s="185"/>
      <c r="C35" s="212">
        <v>78346</v>
      </c>
      <c r="D35" s="184"/>
      <c r="E35" s="185">
        <v>0</v>
      </c>
      <c r="F35" s="185">
        <v>0</v>
      </c>
      <c r="G35" s="185"/>
      <c r="H35" s="185"/>
      <c r="I35" s="194">
        <v>78346</v>
      </c>
      <c r="J35" s="209"/>
      <c r="K35" s="185"/>
      <c r="L35" s="194">
        <v>78346</v>
      </c>
      <c r="M35" s="194"/>
      <c r="N35" s="194">
        <v>78346</v>
      </c>
      <c r="O35" s="194"/>
      <c r="P35" s="194">
        <v>0</v>
      </c>
      <c r="Q35" s="194"/>
      <c r="R35" s="194">
        <v>0</v>
      </c>
      <c r="S35" s="194">
        <v>0</v>
      </c>
    </row>
    <row r="36" spans="1:19">
      <c r="A36" s="191" t="s">
        <v>113</v>
      </c>
      <c r="B36" s="185"/>
      <c r="C36" s="185">
        <v>103</v>
      </c>
      <c r="D36" s="184"/>
      <c r="E36" s="202"/>
      <c r="F36" s="185"/>
      <c r="G36" s="185"/>
      <c r="H36" s="185"/>
      <c r="I36" s="194">
        <v>103</v>
      </c>
      <c r="J36" s="209"/>
      <c r="K36" s="194"/>
      <c r="L36" s="194">
        <v>103</v>
      </c>
      <c r="M36" s="194"/>
      <c r="N36" s="194">
        <v>103</v>
      </c>
      <c r="O36" s="194"/>
      <c r="P36" s="194">
        <v>0</v>
      </c>
      <c r="Q36" s="194"/>
      <c r="R36" s="194">
        <v>0</v>
      </c>
      <c r="S36" s="184"/>
    </row>
    <row r="37" spans="1:19">
      <c r="A37" s="184" t="s">
        <v>114</v>
      </c>
      <c r="B37" s="185"/>
      <c r="C37" s="185">
        <v>40115</v>
      </c>
      <c r="D37" s="184"/>
      <c r="E37" s="185">
        <v>2194</v>
      </c>
      <c r="F37" s="184"/>
      <c r="G37" s="185"/>
      <c r="H37" s="185"/>
      <c r="I37" s="194">
        <v>42309</v>
      </c>
      <c r="J37" s="209"/>
      <c r="K37" s="184"/>
      <c r="L37" s="194">
        <v>42309</v>
      </c>
      <c r="M37" s="194">
        <v>0</v>
      </c>
      <c r="N37" s="194">
        <v>40115</v>
      </c>
      <c r="O37" s="194"/>
      <c r="P37" s="194">
        <v>2194</v>
      </c>
      <c r="Q37" s="194"/>
      <c r="R37" s="194">
        <v>0</v>
      </c>
      <c r="S37" s="184"/>
    </row>
    <row r="38" spans="1:19">
      <c r="A38" s="184" t="s">
        <v>115</v>
      </c>
      <c r="B38" s="185"/>
      <c r="C38" s="212">
        <v>39003</v>
      </c>
      <c r="D38" s="184"/>
      <c r="E38" s="185">
        <v>24101</v>
      </c>
      <c r="F38" s="185">
        <v>74959</v>
      </c>
      <c r="G38" s="185"/>
      <c r="H38" s="185"/>
      <c r="I38" s="194">
        <v>138063</v>
      </c>
      <c r="J38" s="209"/>
      <c r="K38" s="184"/>
      <c r="L38" s="194">
        <v>138063</v>
      </c>
      <c r="M38" s="194"/>
      <c r="N38" s="194">
        <v>39003</v>
      </c>
      <c r="O38" s="194"/>
      <c r="P38" s="194">
        <v>24101</v>
      </c>
      <c r="Q38" s="194"/>
      <c r="R38" s="194"/>
      <c r="S38" s="184"/>
    </row>
    <row r="39" spans="1:19">
      <c r="A39" s="184"/>
      <c r="B39" s="185"/>
      <c r="C39" s="186"/>
      <c r="D39" s="196"/>
      <c r="E39" s="186"/>
      <c r="F39" s="196"/>
      <c r="G39" s="186"/>
      <c r="H39" s="18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84"/>
    </row>
    <row r="40" spans="1:19">
      <c r="A40" s="184" t="s">
        <v>116</v>
      </c>
      <c r="B40" s="185"/>
      <c r="C40" s="185">
        <v>157625</v>
      </c>
      <c r="D40" s="184"/>
      <c r="E40" s="185">
        <v>26295</v>
      </c>
      <c r="F40" s="185">
        <v>425845</v>
      </c>
      <c r="G40" s="185">
        <v>0</v>
      </c>
      <c r="H40" s="185">
        <v>0</v>
      </c>
      <c r="I40" s="185">
        <v>609765</v>
      </c>
      <c r="J40" s="185">
        <v>0</v>
      </c>
      <c r="K40" s="185">
        <v>350944</v>
      </c>
      <c r="L40" s="185">
        <v>258821</v>
      </c>
      <c r="M40" s="185">
        <v>0</v>
      </c>
      <c r="N40" s="185">
        <v>157625</v>
      </c>
      <c r="O40" s="185">
        <v>0</v>
      </c>
      <c r="P40" s="185">
        <v>26295</v>
      </c>
      <c r="Q40" s="185">
        <v>0</v>
      </c>
      <c r="R40" s="185">
        <v>350886</v>
      </c>
      <c r="S40" s="184"/>
    </row>
    <row r="41" spans="1:19">
      <c r="A41" s="184"/>
      <c r="B41" s="185"/>
      <c r="C41" s="185"/>
      <c r="D41" s="184"/>
      <c r="E41" s="185"/>
      <c r="F41" s="185"/>
      <c r="G41" s="185"/>
      <c r="H41" s="185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</row>
    <row r="42" spans="1:19" ht="13.5" thickBot="1">
      <c r="A42" s="184" t="s">
        <v>117</v>
      </c>
      <c r="B42" s="185"/>
      <c r="C42" s="187">
        <v>676208</v>
      </c>
      <c r="D42" s="187">
        <v>6</v>
      </c>
      <c r="E42" s="187">
        <v>38246</v>
      </c>
      <c r="F42" s="187">
        <v>445139</v>
      </c>
      <c r="G42" s="187">
        <v>246</v>
      </c>
      <c r="H42" s="187">
        <v>0</v>
      </c>
      <c r="I42" s="187">
        <v>1159845</v>
      </c>
      <c r="J42" s="187">
        <v>0</v>
      </c>
      <c r="K42" s="187">
        <v>384876</v>
      </c>
      <c r="L42" s="187">
        <v>774969</v>
      </c>
      <c r="M42" s="187">
        <v>0</v>
      </c>
      <c r="N42" s="187">
        <v>676208</v>
      </c>
      <c r="O42" s="187">
        <v>0</v>
      </c>
      <c r="P42" s="187">
        <v>38246</v>
      </c>
      <c r="Q42" s="187">
        <v>0</v>
      </c>
      <c r="R42" s="187">
        <v>370180</v>
      </c>
      <c r="S42" s="184"/>
    </row>
    <row r="43" spans="1:19" ht="13.5" thickTop="1">
      <c r="A43" s="184"/>
      <c r="B43" s="184"/>
      <c r="C43" s="184"/>
      <c r="D43" s="184"/>
      <c r="E43" s="185"/>
      <c r="F43" s="184"/>
      <c r="G43" s="185"/>
      <c r="H43" s="185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</row>
    <row r="44" spans="1:19">
      <c r="A44" s="184"/>
      <c r="B44" s="184"/>
      <c r="C44" s="194"/>
      <c r="D44" s="184"/>
      <c r="E44" s="184"/>
      <c r="F44" s="194"/>
      <c r="G44" s="185"/>
      <c r="H44" s="185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</row>
    <row r="45" spans="1:19">
      <c r="A45" s="184"/>
      <c r="B45" s="184"/>
      <c r="C45" s="194"/>
      <c r="D45" s="184"/>
      <c r="E45" s="184"/>
      <c r="F45" s="184"/>
      <c r="G45" s="194"/>
      <c r="H45" s="19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</row>
    <row r="46" spans="1:19">
      <c r="A46" s="184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270" t="s">
        <v>118</v>
      </c>
      <c r="M46" s="184"/>
      <c r="N46" s="184"/>
      <c r="O46" s="184"/>
      <c r="P46" s="184"/>
      <c r="Q46" s="184"/>
      <c r="R46" s="184"/>
      <c r="S46" s="184"/>
    </row>
    <row r="47" spans="1:19">
      <c r="A47" s="184" t="s">
        <v>71</v>
      </c>
      <c r="B47" s="184"/>
      <c r="C47" s="184"/>
      <c r="D47" s="184"/>
      <c r="E47" s="184"/>
      <c r="F47" s="184"/>
      <c r="G47" s="184"/>
      <c r="H47" s="184"/>
      <c r="I47" s="194">
        <v>0</v>
      </c>
      <c r="J47" s="194"/>
      <c r="K47" s="184"/>
      <c r="L47" s="184"/>
      <c r="M47" s="184"/>
      <c r="N47" s="184"/>
      <c r="O47" s="184"/>
      <c r="P47" s="184"/>
      <c r="Q47" s="184"/>
      <c r="R47" s="184"/>
      <c r="S47" s="184"/>
    </row>
    <row r="48" spans="1:19">
      <c r="A48" s="184" t="s">
        <v>72</v>
      </c>
      <c r="B48" s="184"/>
      <c r="C48" s="203">
        <v>41729</v>
      </c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207">
        <v>41743.60204849537</v>
      </c>
      <c r="R48" s="184"/>
      <c r="S48" s="184"/>
    </row>
    <row r="50" spans="1:21">
      <c r="A50" s="184"/>
      <c r="B50" s="184"/>
      <c r="C50" s="226" t="s">
        <v>73</v>
      </c>
      <c r="D50" s="184" t="s">
        <v>74</v>
      </c>
      <c r="E50" s="226" t="s">
        <v>75</v>
      </c>
      <c r="F50" s="197" t="s">
        <v>76</v>
      </c>
      <c r="G50" s="197" t="s">
        <v>77</v>
      </c>
      <c r="H50" s="197" t="s">
        <v>78</v>
      </c>
      <c r="I50" s="184" t="s">
        <v>79</v>
      </c>
      <c r="J50" s="221" t="s">
        <v>80</v>
      </c>
      <c r="K50" s="199" t="s">
        <v>81</v>
      </c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>
      <c r="A51" s="184" t="s">
        <v>82</v>
      </c>
      <c r="B51" s="184"/>
      <c r="C51" s="227">
        <v>41729</v>
      </c>
      <c r="D51" s="198">
        <v>41729</v>
      </c>
      <c r="E51" s="227">
        <v>41729</v>
      </c>
      <c r="F51" s="198">
        <v>41729</v>
      </c>
      <c r="G51" s="198">
        <v>41729</v>
      </c>
      <c r="H51" s="198">
        <v>41729</v>
      </c>
      <c r="I51" s="198">
        <v>41729</v>
      </c>
      <c r="J51" s="222" t="s">
        <v>83</v>
      </c>
      <c r="K51" s="200" t="s">
        <v>84</v>
      </c>
      <c r="L51" s="200" t="s">
        <v>85</v>
      </c>
      <c r="M51" s="200" t="s">
        <v>86</v>
      </c>
      <c r="N51" s="200" t="s">
        <v>73</v>
      </c>
      <c r="O51" s="201" t="s">
        <v>119</v>
      </c>
      <c r="P51" s="205" t="s">
        <v>120</v>
      </c>
      <c r="Q51" s="201" t="s">
        <v>88</v>
      </c>
      <c r="R51" s="205" t="s">
        <v>89</v>
      </c>
      <c r="S51" s="184"/>
      <c r="T51" s="184"/>
      <c r="U51" s="184"/>
    </row>
    <row r="52" spans="1:21">
      <c r="A52" s="184"/>
      <c r="B52" s="184"/>
      <c r="C52" s="184"/>
      <c r="D52" s="184"/>
      <c r="E52" s="192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</row>
    <row r="53" spans="1:21">
      <c r="A53" s="184" t="s">
        <v>121</v>
      </c>
      <c r="B53" s="185"/>
      <c r="C53" s="212">
        <v>54420</v>
      </c>
      <c r="D53" s="192"/>
      <c r="E53" s="192"/>
      <c r="F53" s="192"/>
      <c r="G53" s="192"/>
      <c r="H53" s="192"/>
      <c r="I53" s="209">
        <v>54420</v>
      </c>
      <c r="J53" s="209">
        <v>13642</v>
      </c>
      <c r="K53" s="192"/>
      <c r="L53" s="209">
        <v>68062</v>
      </c>
      <c r="M53" s="194"/>
      <c r="N53" s="194"/>
      <c r="O53" s="185"/>
      <c r="P53" s="194">
        <v>0</v>
      </c>
      <c r="Q53" s="194"/>
      <c r="R53" s="194">
        <v>0</v>
      </c>
      <c r="S53" s="184"/>
      <c r="T53" s="184"/>
      <c r="U53" s="184"/>
    </row>
    <row r="54" spans="1:21">
      <c r="A54" s="184" t="s">
        <v>122</v>
      </c>
      <c r="B54" s="185"/>
      <c r="C54" s="210">
        <v>32032</v>
      </c>
      <c r="D54" s="192"/>
      <c r="E54" s="212">
        <v>6242</v>
      </c>
      <c r="F54" s="274">
        <v>47</v>
      </c>
      <c r="G54" s="192">
        <v>6</v>
      </c>
      <c r="H54" s="212"/>
      <c r="I54" s="209">
        <v>38327</v>
      </c>
      <c r="J54" s="277">
        <v>-13642</v>
      </c>
      <c r="K54" s="212">
        <v>6013</v>
      </c>
      <c r="L54" s="209">
        <v>18672</v>
      </c>
      <c r="M54" s="194"/>
      <c r="N54" s="194"/>
      <c r="O54" s="185"/>
      <c r="P54" s="194">
        <v>6242</v>
      </c>
      <c r="Q54" s="194"/>
      <c r="R54" s="194">
        <v>47</v>
      </c>
      <c r="S54" s="184"/>
      <c r="T54" s="184"/>
      <c r="U54" s="184"/>
    </row>
    <row r="55" spans="1:21">
      <c r="A55" s="184" t="s">
        <v>123</v>
      </c>
      <c r="B55" s="185"/>
      <c r="C55" s="264">
        <v>7041</v>
      </c>
      <c r="D55" s="192"/>
      <c r="E55" s="192">
        <v>37</v>
      </c>
      <c r="F55" s="274">
        <v>9</v>
      </c>
      <c r="G55" s="212">
        <v>45</v>
      </c>
      <c r="H55" s="212"/>
      <c r="I55" s="209">
        <v>7132</v>
      </c>
      <c r="J55" s="209"/>
      <c r="K55" s="192"/>
      <c r="L55" s="209">
        <v>7132</v>
      </c>
      <c r="M55" s="194"/>
      <c r="N55" s="194"/>
      <c r="O55" s="185"/>
      <c r="P55" s="194">
        <v>37</v>
      </c>
      <c r="Q55" s="194"/>
      <c r="R55" s="194">
        <v>9</v>
      </c>
      <c r="S55" s="184"/>
      <c r="T55" s="184"/>
      <c r="U55" s="264">
        <v>7262</v>
      </c>
    </row>
    <row r="56" spans="1:21">
      <c r="A56" s="191" t="s">
        <v>98</v>
      </c>
      <c r="B56" s="185"/>
      <c r="C56" s="212">
        <v>1943</v>
      </c>
      <c r="D56" s="192"/>
      <c r="E56" s="192"/>
      <c r="F56" s="212"/>
      <c r="G56" s="212"/>
      <c r="H56" s="212"/>
      <c r="I56" s="209">
        <v>1943</v>
      </c>
      <c r="J56" s="209"/>
      <c r="K56" s="192"/>
      <c r="L56" s="209">
        <v>1943</v>
      </c>
      <c r="M56" s="194"/>
      <c r="N56" s="194"/>
      <c r="O56" s="185"/>
      <c r="P56" s="194">
        <v>0</v>
      </c>
      <c r="Q56" s="194"/>
      <c r="R56" s="194">
        <v>0</v>
      </c>
      <c r="S56" s="184"/>
      <c r="T56" s="184"/>
      <c r="U56" s="184"/>
    </row>
    <row r="57" spans="1:21">
      <c r="A57" s="184" t="s">
        <v>124</v>
      </c>
      <c r="B57" s="185"/>
      <c r="C57" s="212">
        <v>9414</v>
      </c>
      <c r="D57" s="192"/>
      <c r="E57" s="192">
        <v>480</v>
      </c>
      <c r="F57" s="274">
        <v>8</v>
      </c>
      <c r="G57" s="212"/>
      <c r="H57" s="212"/>
      <c r="I57" s="209">
        <v>9902</v>
      </c>
      <c r="J57" s="209"/>
      <c r="K57" s="192"/>
      <c r="L57" s="209">
        <v>9902</v>
      </c>
      <c r="M57" s="194"/>
      <c r="N57" s="194"/>
      <c r="O57" s="185"/>
      <c r="P57" s="194">
        <v>480</v>
      </c>
      <c r="Q57" s="194"/>
      <c r="R57" s="194">
        <v>8</v>
      </c>
      <c r="S57" s="184"/>
      <c r="T57" s="184"/>
      <c r="U57" s="212">
        <v>9086</v>
      </c>
    </row>
    <row r="58" spans="1:21">
      <c r="A58" s="191" t="s">
        <v>125</v>
      </c>
      <c r="B58" s="185"/>
      <c r="C58" s="212">
        <v>240</v>
      </c>
      <c r="D58" s="192"/>
      <c r="E58" s="192">
        <v>240</v>
      </c>
      <c r="F58" s="212"/>
      <c r="G58" s="212"/>
      <c r="H58" s="212"/>
      <c r="I58" s="209">
        <v>480</v>
      </c>
      <c r="J58" s="209"/>
      <c r="K58" s="192"/>
      <c r="L58" s="209">
        <v>480</v>
      </c>
      <c r="M58" s="194"/>
      <c r="N58" s="194"/>
      <c r="O58" s="185"/>
      <c r="P58" s="194">
        <v>240</v>
      </c>
      <c r="Q58" s="194"/>
      <c r="R58" s="194"/>
      <c r="S58" s="184"/>
      <c r="T58" s="184"/>
      <c r="U58" s="184"/>
    </row>
    <row r="59" spans="1:21">
      <c r="A59" s="184" t="s">
        <v>126</v>
      </c>
      <c r="B59" s="185"/>
      <c r="C59" s="212">
        <v>8144</v>
      </c>
      <c r="D59" s="212">
        <v>21</v>
      </c>
      <c r="E59" s="212">
        <v>10393</v>
      </c>
      <c r="F59" s="212">
        <v>6</v>
      </c>
      <c r="G59" s="212">
        <v>175</v>
      </c>
      <c r="H59" s="212">
        <v>0</v>
      </c>
      <c r="I59" s="212">
        <v>18739</v>
      </c>
      <c r="J59" s="212"/>
      <c r="K59" s="212">
        <v>10979</v>
      </c>
      <c r="L59" s="212">
        <v>7760</v>
      </c>
      <c r="M59" s="194"/>
      <c r="N59" s="194"/>
      <c r="O59" s="185"/>
      <c r="P59" s="194">
        <v>10393</v>
      </c>
      <c r="Q59" s="194"/>
      <c r="R59" s="194">
        <v>6</v>
      </c>
      <c r="S59" s="184"/>
      <c r="T59" s="184"/>
      <c r="U59" s="184"/>
    </row>
    <row r="60" spans="1:21">
      <c r="A60" s="184" t="s">
        <v>127</v>
      </c>
      <c r="B60" s="185"/>
      <c r="C60" s="212">
        <v>8144</v>
      </c>
      <c r="D60" s="212">
        <v>21</v>
      </c>
      <c r="E60" s="212">
        <v>10393</v>
      </c>
      <c r="F60" s="212">
        <v>6</v>
      </c>
      <c r="G60" s="212">
        <v>175</v>
      </c>
      <c r="H60" s="212"/>
      <c r="I60" s="209">
        <v>18739</v>
      </c>
      <c r="J60" s="209"/>
      <c r="K60" s="209">
        <v>10979</v>
      </c>
      <c r="L60" s="209">
        <v>7760</v>
      </c>
      <c r="M60" s="194"/>
      <c r="N60" s="194"/>
      <c r="O60" s="185"/>
      <c r="P60" s="194">
        <v>10393</v>
      </c>
      <c r="Q60" s="194"/>
      <c r="R60" s="194">
        <v>6</v>
      </c>
      <c r="S60" s="194"/>
      <c r="T60" s="184"/>
      <c r="U60" s="184"/>
    </row>
    <row r="61" spans="1:21">
      <c r="A61" s="184" t="s">
        <v>128</v>
      </c>
      <c r="B61" s="185"/>
      <c r="C61" s="214">
        <v>15879</v>
      </c>
      <c r="D61" s="271"/>
      <c r="E61" s="214"/>
      <c r="F61" s="214">
        <v>5366</v>
      </c>
      <c r="G61" s="214"/>
      <c r="H61" s="214"/>
      <c r="I61" s="223">
        <v>21245</v>
      </c>
      <c r="J61" s="223"/>
      <c r="K61" s="223">
        <v>14470</v>
      </c>
      <c r="L61" s="223">
        <v>6775</v>
      </c>
      <c r="M61" s="195"/>
      <c r="N61" s="195"/>
      <c r="O61" s="195"/>
      <c r="P61" s="195">
        <v>0</v>
      </c>
      <c r="Q61" s="195"/>
      <c r="R61" s="195">
        <v>5366</v>
      </c>
      <c r="S61" s="184"/>
      <c r="T61" s="184"/>
      <c r="U61" s="184"/>
    </row>
    <row r="62" spans="1:21">
      <c r="A62" s="184"/>
      <c r="B62" s="185"/>
      <c r="C62" s="212"/>
      <c r="D62" s="192"/>
      <c r="E62" s="212"/>
      <c r="F62" s="212"/>
      <c r="G62" s="212"/>
      <c r="H62" s="212"/>
      <c r="I62" s="192"/>
      <c r="J62" s="192"/>
      <c r="K62" s="192"/>
      <c r="L62" s="192"/>
      <c r="M62" s="184"/>
      <c r="N62" s="184"/>
      <c r="O62" s="185"/>
      <c r="P62" s="184"/>
      <c r="Q62" s="184"/>
      <c r="R62" s="184"/>
      <c r="S62" s="184"/>
      <c r="T62" s="184"/>
      <c r="U62" s="184"/>
    </row>
    <row r="63" spans="1:21">
      <c r="A63" s="184" t="s">
        <v>129</v>
      </c>
      <c r="B63" s="185"/>
      <c r="C63" s="212">
        <v>129113</v>
      </c>
      <c r="D63" s="212">
        <v>21</v>
      </c>
      <c r="E63" s="212">
        <v>17392</v>
      </c>
      <c r="F63" s="212">
        <v>5436</v>
      </c>
      <c r="G63" s="212">
        <v>226</v>
      </c>
      <c r="H63" s="212">
        <v>0</v>
      </c>
      <c r="I63" s="212">
        <v>152188</v>
      </c>
      <c r="J63" s="212"/>
      <c r="K63" s="212">
        <v>31462</v>
      </c>
      <c r="L63" s="212">
        <v>120726</v>
      </c>
      <c r="M63" s="185">
        <v>0</v>
      </c>
      <c r="N63" s="185">
        <v>0</v>
      </c>
      <c r="O63" s="185">
        <v>0</v>
      </c>
      <c r="P63" s="185">
        <v>17392</v>
      </c>
      <c r="Q63" s="185">
        <v>0</v>
      </c>
      <c r="R63" s="185">
        <v>5436</v>
      </c>
      <c r="S63" s="184"/>
      <c r="T63" s="184"/>
      <c r="U63" s="184"/>
    </row>
    <row r="64" spans="1:21">
      <c r="A64" s="184"/>
      <c r="B64" s="185"/>
      <c r="C64" s="212"/>
      <c r="D64" s="212"/>
      <c r="E64" s="212"/>
      <c r="F64" s="212"/>
      <c r="G64" s="212"/>
      <c r="H64" s="212"/>
      <c r="I64" s="209"/>
      <c r="J64" s="209"/>
      <c r="K64" s="209"/>
      <c r="L64" s="212"/>
      <c r="M64" s="185"/>
      <c r="N64" s="185"/>
      <c r="O64" s="185"/>
      <c r="P64" s="185"/>
      <c r="Q64" s="185"/>
      <c r="R64" s="185"/>
      <c r="S64" s="184"/>
      <c r="T64" s="184"/>
      <c r="U64" s="184"/>
    </row>
    <row r="65" spans="1:25">
      <c r="A65" s="191" t="s">
        <v>130</v>
      </c>
      <c r="B65" s="185"/>
      <c r="C65" s="212">
        <v>155131</v>
      </c>
      <c r="D65" s="212"/>
      <c r="E65" s="212"/>
      <c r="F65" s="212"/>
      <c r="G65" s="212"/>
      <c r="H65" s="212"/>
      <c r="I65" s="209">
        <v>155131</v>
      </c>
      <c r="J65" s="209"/>
      <c r="K65" s="209"/>
      <c r="L65" s="209">
        <v>155131</v>
      </c>
      <c r="M65" s="185"/>
      <c r="N65" s="185"/>
      <c r="O65" s="185"/>
      <c r="P65" s="194">
        <v>0</v>
      </c>
      <c r="Q65" s="185"/>
      <c r="R65" s="185"/>
      <c r="S65" s="184"/>
      <c r="T65" s="184"/>
      <c r="U65" s="184"/>
      <c r="V65" s="184"/>
      <c r="W65" s="184"/>
      <c r="X65" s="184"/>
      <c r="Y65" s="184"/>
    </row>
    <row r="66" spans="1:25">
      <c r="A66" s="191" t="s">
        <v>131</v>
      </c>
      <c r="B66" s="185"/>
      <c r="C66" s="212"/>
      <c r="D66" s="212"/>
      <c r="E66" s="212"/>
      <c r="F66" s="212"/>
      <c r="G66" s="212"/>
      <c r="H66" s="212"/>
      <c r="I66" s="209">
        <v>0</v>
      </c>
      <c r="J66" s="209"/>
      <c r="K66" s="209"/>
      <c r="L66" s="209">
        <v>0</v>
      </c>
      <c r="M66" s="185"/>
      <c r="N66" s="185"/>
      <c r="O66" s="185"/>
      <c r="P66" s="194">
        <v>0</v>
      </c>
      <c r="Q66" s="185"/>
      <c r="R66" s="185"/>
      <c r="S66" s="184"/>
      <c r="T66" s="184"/>
      <c r="U66" s="184"/>
      <c r="V66" s="184"/>
      <c r="W66" s="184"/>
      <c r="X66" s="184"/>
      <c r="Y66" s="184"/>
    </row>
    <row r="67" spans="1:25">
      <c r="A67" s="191" t="s">
        <v>125</v>
      </c>
      <c r="B67" s="185"/>
      <c r="C67" s="212">
        <v>0</v>
      </c>
      <c r="D67" s="212"/>
      <c r="E67" s="212">
        <v>320</v>
      </c>
      <c r="F67" s="212"/>
      <c r="G67" s="212"/>
      <c r="H67" s="212"/>
      <c r="I67" s="209">
        <v>320</v>
      </c>
      <c r="J67" s="209"/>
      <c r="K67" s="209"/>
      <c r="L67" s="209">
        <v>320</v>
      </c>
      <c r="M67" s="185"/>
      <c r="N67" s="194"/>
      <c r="O67" s="185"/>
      <c r="P67" s="194">
        <v>320</v>
      </c>
      <c r="Q67" s="185"/>
      <c r="R67" s="185"/>
      <c r="S67" s="184"/>
      <c r="T67" s="184"/>
      <c r="U67" s="184"/>
      <c r="V67" s="184"/>
      <c r="W67" s="184"/>
      <c r="X67" s="184"/>
      <c r="Y67" s="184"/>
    </row>
    <row r="68" spans="1:25">
      <c r="A68" s="191" t="s">
        <v>132</v>
      </c>
      <c r="B68" s="185"/>
      <c r="C68" s="212"/>
      <c r="D68" s="192"/>
      <c r="E68" s="212"/>
      <c r="F68" s="212"/>
      <c r="G68" s="212"/>
      <c r="H68" s="212"/>
      <c r="I68" s="209">
        <v>0</v>
      </c>
      <c r="J68" s="209"/>
      <c r="K68" s="192"/>
      <c r="L68" s="209">
        <v>0</v>
      </c>
      <c r="M68" s="184"/>
      <c r="N68" s="184"/>
      <c r="O68" s="185"/>
      <c r="P68" s="194">
        <v>0</v>
      </c>
      <c r="Q68" s="184"/>
      <c r="R68" s="184"/>
      <c r="S68" s="184"/>
      <c r="T68" s="184"/>
      <c r="U68" s="184"/>
      <c r="V68" s="184"/>
      <c r="W68" s="184"/>
      <c r="X68" s="184"/>
      <c r="Y68" s="184"/>
    </row>
    <row r="69" spans="1:25">
      <c r="A69" s="184" t="s">
        <v>133</v>
      </c>
      <c r="B69" s="185"/>
      <c r="C69" s="212">
        <v>28685</v>
      </c>
      <c r="D69" s="192"/>
      <c r="E69" s="212"/>
      <c r="F69" s="212"/>
      <c r="G69" s="212"/>
      <c r="H69" s="212"/>
      <c r="I69" s="209">
        <v>28685</v>
      </c>
      <c r="J69" s="209"/>
      <c r="K69" s="192"/>
      <c r="L69" s="209">
        <v>28685</v>
      </c>
      <c r="M69" s="184"/>
      <c r="N69" s="184"/>
      <c r="O69" s="185"/>
      <c r="P69" s="194"/>
      <c r="Q69" s="184"/>
      <c r="R69" s="184"/>
      <c r="S69" s="184"/>
      <c r="T69" s="184"/>
      <c r="U69" s="184"/>
      <c r="V69" s="184"/>
      <c r="W69" s="184"/>
      <c r="X69" s="184"/>
      <c r="Y69" s="184"/>
    </row>
    <row r="70" spans="1:25">
      <c r="A70" s="266" t="s">
        <v>134</v>
      </c>
      <c r="B70" s="185"/>
      <c r="C70" s="212">
        <v>24707</v>
      </c>
      <c r="D70" s="192"/>
      <c r="E70" s="212"/>
      <c r="F70" s="212"/>
      <c r="G70" s="212"/>
      <c r="H70" s="212"/>
      <c r="I70" s="209">
        <v>24707</v>
      </c>
      <c r="J70" s="209"/>
      <c r="K70" s="192"/>
      <c r="L70" s="209">
        <v>24707</v>
      </c>
      <c r="M70" s="194"/>
      <c r="N70" s="194"/>
      <c r="O70" s="194"/>
      <c r="P70" s="194">
        <v>0</v>
      </c>
      <c r="Q70" s="194"/>
      <c r="R70" s="194">
        <v>0</v>
      </c>
      <c r="S70" s="184"/>
      <c r="T70" s="184"/>
      <c r="U70" s="184"/>
      <c r="V70" s="184"/>
      <c r="W70" s="184"/>
      <c r="X70" s="184"/>
      <c r="Y70" s="184"/>
    </row>
    <row r="71" spans="1:25">
      <c r="A71" s="191" t="s">
        <v>135</v>
      </c>
      <c r="B71" s="185"/>
      <c r="C71" s="211"/>
      <c r="D71" s="271"/>
      <c r="E71" s="214">
        <v>2132</v>
      </c>
      <c r="F71" s="271"/>
      <c r="G71" s="271"/>
      <c r="H71" s="271"/>
      <c r="I71" s="223">
        <v>2132</v>
      </c>
      <c r="J71" s="223"/>
      <c r="K71" s="223">
        <v>0</v>
      </c>
      <c r="L71" s="223">
        <v>2132</v>
      </c>
      <c r="M71" s="196"/>
      <c r="N71" s="196"/>
      <c r="O71" s="195"/>
      <c r="P71" s="195">
        <v>2132</v>
      </c>
      <c r="Q71" s="195"/>
      <c r="R71" s="195">
        <v>0</v>
      </c>
      <c r="S71" s="184"/>
      <c r="T71" s="184"/>
      <c r="U71" s="184"/>
      <c r="V71" s="184"/>
      <c r="W71" s="184"/>
      <c r="X71" s="184"/>
      <c r="Y71" s="184"/>
    </row>
    <row r="72" spans="1:25">
      <c r="A72" s="184" t="s">
        <v>136</v>
      </c>
      <c r="B72" s="185"/>
      <c r="C72" s="212">
        <v>208523</v>
      </c>
      <c r="D72" s="212">
        <v>0</v>
      </c>
      <c r="E72" s="212">
        <v>2452</v>
      </c>
      <c r="F72" s="212">
        <v>0</v>
      </c>
      <c r="G72" s="212"/>
      <c r="H72" s="212">
        <v>0</v>
      </c>
      <c r="I72" s="212">
        <v>210975</v>
      </c>
      <c r="J72" s="212"/>
      <c r="K72" s="212">
        <v>0</v>
      </c>
      <c r="L72" s="212">
        <v>210975</v>
      </c>
      <c r="M72" s="185">
        <v>0</v>
      </c>
      <c r="N72" s="185">
        <v>0</v>
      </c>
      <c r="O72" s="185">
        <v>0</v>
      </c>
      <c r="P72" s="185">
        <v>2452</v>
      </c>
      <c r="Q72" s="185">
        <v>0</v>
      </c>
      <c r="R72" s="185">
        <v>0</v>
      </c>
      <c r="S72" s="184"/>
      <c r="T72" s="184"/>
      <c r="U72" s="184"/>
      <c r="V72" s="184"/>
      <c r="W72" s="184"/>
      <c r="X72" s="184"/>
      <c r="Y72" s="184"/>
    </row>
    <row r="73" spans="1:25">
      <c r="A73" s="184"/>
      <c r="B73" s="185"/>
      <c r="C73" s="212"/>
      <c r="D73" s="192"/>
      <c r="E73" s="212"/>
      <c r="F73" s="192"/>
      <c r="G73" s="192"/>
      <c r="H73" s="192"/>
      <c r="I73" s="192"/>
      <c r="J73" s="192"/>
      <c r="K73" s="192"/>
      <c r="L73" s="192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</row>
    <row r="74" spans="1:25">
      <c r="A74" s="184" t="s">
        <v>137</v>
      </c>
      <c r="B74" s="185"/>
      <c r="C74" s="212">
        <v>0</v>
      </c>
      <c r="D74" s="192"/>
      <c r="E74" s="212"/>
      <c r="F74" s="192"/>
      <c r="G74" s="192"/>
      <c r="H74" s="192"/>
      <c r="I74" s="192"/>
      <c r="J74" s="192"/>
      <c r="K74" s="192"/>
      <c r="L74" s="192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</row>
    <row r="75" spans="1:25">
      <c r="A75" s="184"/>
      <c r="B75" s="185"/>
      <c r="C75" s="212"/>
      <c r="D75" s="192"/>
      <c r="E75" s="212"/>
      <c r="F75" s="192"/>
      <c r="G75" s="192"/>
      <c r="H75" s="192"/>
      <c r="I75" s="192"/>
      <c r="J75" s="192"/>
      <c r="K75" s="192"/>
      <c r="L75" s="192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</row>
    <row r="76" spans="1:25">
      <c r="A76" s="184" t="s">
        <v>138</v>
      </c>
      <c r="B76" s="185"/>
      <c r="C76" s="212">
        <v>0</v>
      </c>
      <c r="D76" s="192"/>
      <c r="E76" s="212"/>
      <c r="F76" s="192"/>
      <c r="G76" s="192"/>
      <c r="H76" s="192"/>
      <c r="I76" s="192"/>
      <c r="J76" s="192"/>
      <c r="K76" s="212">
        <v>3565</v>
      </c>
      <c r="L76" s="212">
        <v>3565</v>
      </c>
      <c r="M76" s="185"/>
      <c r="N76" s="185"/>
      <c r="O76" s="185"/>
      <c r="P76" s="185"/>
      <c r="Q76" s="185"/>
      <c r="R76" s="185">
        <v>0</v>
      </c>
      <c r="S76" s="184"/>
      <c r="T76" s="184"/>
      <c r="U76" s="184"/>
      <c r="V76" s="184"/>
      <c r="W76" s="184"/>
      <c r="X76" s="184"/>
      <c r="Y76" s="184"/>
    </row>
    <row r="77" spans="1:25">
      <c r="A77" s="184"/>
      <c r="B77" s="185"/>
      <c r="C77" s="212"/>
      <c r="D77" s="192"/>
      <c r="E77" s="212"/>
      <c r="F77" s="192"/>
      <c r="G77" s="192"/>
      <c r="H77" s="192"/>
      <c r="I77" s="192"/>
      <c r="J77" s="192"/>
      <c r="K77" s="212"/>
      <c r="L77" s="192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</row>
    <row r="78" spans="1:25">
      <c r="A78" s="184"/>
      <c r="B78" s="184"/>
      <c r="C78" s="192"/>
      <c r="D78" s="192"/>
      <c r="E78" s="212"/>
      <c r="F78" s="192"/>
      <c r="G78" s="192"/>
      <c r="H78" s="192"/>
      <c r="I78" s="192"/>
      <c r="J78" s="192"/>
      <c r="K78" s="192"/>
      <c r="L78" s="192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</row>
    <row r="79" spans="1:25">
      <c r="A79" s="184"/>
      <c r="B79" s="185"/>
      <c r="C79" s="212"/>
      <c r="D79" s="192"/>
      <c r="E79" s="212"/>
      <c r="F79" s="192"/>
      <c r="G79" s="192"/>
      <c r="H79" s="192"/>
      <c r="I79" s="192"/>
      <c r="J79" s="192"/>
      <c r="K79" s="192"/>
      <c r="L79" s="192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</row>
    <row r="80" spans="1:25">
      <c r="A80" s="184"/>
      <c r="B80" s="184"/>
      <c r="C80" s="192"/>
      <c r="D80" s="184"/>
      <c r="E80" s="212"/>
      <c r="F80" s="184"/>
      <c r="G80" s="184"/>
      <c r="H80" s="184"/>
      <c r="I80" s="184"/>
      <c r="J80" s="184"/>
      <c r="K80" s="184"/>
      <c r="L80" s="192"/>
      <c r="M80" s="184"/>
      <c r="N80" s="184"/>
      <c r="O80" s="184"/>
      <c r="P80" s="184"/>
      <c r="Q80" s="184"/>
      <c r="R80" s="184"/>
      <c r="S80" s="184"/>
      <c r="T80" s="184"/>
      <c r="U80" s="184"/>
      <c r="V80" s="191" t="s">
        <v>139</v>
      </c>
      <c r="W80" s="184"/>
      <c r="X80" s="184"/>
      <c r="Y80" s="184" t="s">
        <v>140</v>
      </c>
    </row>
    <row r="81" spans="1:29" ht="15">
      <c r="A81" s="184" t="s">
        <v>141</v>
      </c>
      <c r="B81" s="185"/>
      <c r="C81" s="212">
        <v>146755</v>
      </c>
      <c r="D81" s="185">
        <v>53</v>
      </c>
      <c r="E81" s="212">
        <v>33000</v>
      </c>
      <c r="F81" s="185">
        <v>128515</v>
      </c>
      <c r="G81" s="185">
        <v>900</v>
      </c>
      <c r="H81" s="185">
        <v>0</v>
      </c>
      <c r="I81" s="185">
        <v>309223</v>
      </c>
      <c r="J81" s="185"/>
      <c r="K81" s="185">
        <v>180708</v>
      </c>
      <c r="L81" s="212">
        <v>128515</v>
      </c>
      <c r="M81" s="185"/>
      <c r="N81" s="185"/>
      <c r="O81" s="185"/>
      <c r="P81" s="194">
        <v>33000</v>
      </c>
      <c r="Q81" s="185">
        <v>0</v>
      </c>
      <c r="R81" s="185">
        <v>128515</v>
      </c>
      <c r="S81" s="184"/>
      <c r="T81" s="184"/>
      <c r="U81" s="184"/>
      <c r="V81" s="216" t="s">
        <v>46</v>
      </c>
      <c r="W81" s="217"/>
      <c r="X81" s="218">
        <v>128515</v>
      </c>
      <c r="Y81" s="218">
        <v>124547</v>
      </c>
    </row>
    <row r="82" spans="1:29" ht="15">
      <c r="A82" s="184" t="s">
        <v>142</v>
      </c>
      <c r="B82" s="185"/>
      <c r="C82" s="212">
        <v>146755</v>
      </c>
      <c r="D82" s="185">
        <v>53</v>
      </c>
      <c r="E82" s="212">
        <v>33000</v>
      </c>
      <c r="F82" s="212">
        <v>128515</v>
      </c>
      <c r="G82" s="212">
        <v>900</v>
      </c>
      <c r="H82" s="212"/>
      <c r="I82" s="194">
        <v>309223</v>
      </c>
      <c r="J82" s="194"/>
      <c r="K82" s="194">
        <v>180708</v>
      </c>
      <c r="L82" s="209">
        <v>128515</v>
      </c>
      <c r="M82" s="194"/>
      <c r="N82" s="194"/>
      <c r="O82" s="184"/>
      <c r="P82" s="194">
        <v>33000</v>
      </c>
      <c r="Q82" s="194"/>
      <c r="R82" s="185">
        <v>128515</v>
      </c>
      <c r="S82" s="184"/>
      <c r="T82" s="184"/>
      <c r="U82" s="184"/>
      <c r="V82" s="216" t="s">
        <v>47</v>
      </c>
      <c r="W82" s="217"/>
      <c r="X82" s="218">
        <v>-10870</v>
      </c>
      <c r="Y82" s="218">
        <v>-10870</v>
      </c>
    </row>
    <row r="83" spans="1:29" ht="15">
      <c r="A83" s="184" t="s">
        <v>143</v>
      </c>
      <c r="B83" s="185"/>
      <c r="C83" s="212"/>
      <c r="D83" s="184"/>
      <c r="E83" s="212"/>
      <c r="F83" s="184"/>
      <c r="G83" s="184"/>
      <c r="H83" s="184"/>
      <c r="I83" s="194">
        <v>0</v>
      </c>
      <c r="J83" s="194"/>
      <c r="K83" s="194">
        <v>0</v>
      </c>
      <c r="L83" s="209">
        <v>0</v>
      </c>
      <c r="M83" s="194"/>
      <c r="N83" s="194"/>
      <c r="O83" s="194"/>
      <c r="P83" s="194">
        <v>0</v>
      </c>
      <c r="Q83" s="194"/>
      <c r="R83" s="185">
        <v>0</v>
      </c>
      <c r="S83" s="184"/>
      <c r="T83" s="184"/>
      <c r="U83" s="184"/>
      <c r="V83" s="216" t="s">
        <v>48</v>
      </c>
      <c r="W83" s="217"/>
      <c r="X83" s="218">
        <v>178844</v>
      </c>
      <c r="Y83" s="218">
        <v>181431</v>
      </c>
    </row>
    <row r="84" spans="1:29" ht="15">
      <c r="A84" s="184" t="s">
        <v>144</v>
      </c>
      <c r="B84" s="185"/>
      <c r="C84" s="210">
        <v>87718</v>
      </c>
      <c r="D84" s="184"/>
      <c r="E84" s="212"/>
      <c r="F84" s="212">
        <v>167974</v>
      </c>
      <c r="G84" s="212"/>
      <c r="H84" s="212"/>
      <c r="I84" s="194">
        <v>255692</v>
      </c>
      <c r="J84" s="194"/>
      <c r="K84" s="194">
        <v>87718</v>
      </c>
      <c r="L84" s="209">
        <v>167974</v>
      </c>
      <c r="M84" s="194"/>
      <c r="N84" s="194"/>
      <c r="O84" s="194"/>
      <c r="P84" s="194">
        <v>0</v>
      </c>
      <c r="Q84" s="194"/>
      <c r="R84" s="185">
        <v>167974</v>
      </c>
      <c r="S84" s="184"/>
      <c r="T84" s="184"/>
      <c r="U84" s="184"/>
      <c r="V84" s="216" t="s">
        <v>49</v>
      </c>
      <c r="W84" s="217"/>
      <c r="X84" s="218">
        <v>137149</v>
      </c>
      <c r="Y84" s="218">
        <v>129049</v>
      </c>
    </row>
    <row r="85" spans="1:29" ht="15">
      <c r="A85" s="184" t="s">
        <v>145</v>
      </c>
      <c r="B85" s="185"/>
      <c r="C85" s="212">
        <v>107244</v>
      </c>
      <c r="D85" s="185">
        <v>-68</v>
      </c>
      <c r="E85" s="212">
        <v>-12703</v>
      </c>
      <c r="F85" s="210">
        <v>164128</v>
      </c>
      <c r="G85" s="210">
        <v>-350</v>
      </c>
      <c r="H85" s="210"/>
      <c r="I85" s="194">
        <v>258251</v>
      </c>
      <c r="J85" s="194"/>
      <c r="K85" s="194">
        <v>94123</v>
      </c>
      <c r="L85" s="209">
        <v>164128</v>
      </c>
      <c r="M85" s="194"/>
      <c r="N85" s="194"/>
      <c r="O85" s="194"/>
      <c r="P85" s="194">
        <v>-12703</v>
      </c>
      <c r="Q85" s="194">
        <v>0</v>
      </c>
      <c r="R85" s="185">
        <v>164128</v>
      </c>
      <c r="S85" s="184"/>
      <c r="T85" s="184"/>
      <c r="U85" s="184"/>
      <c r="V85" s="216" t="s">
        <v>50</v>
      </c>
      <c r="W85" s="217"/>
      <c r="X85" s="218">
        <v>-15512</v>
      </c>
      <c r="Y85" s="218">
        <v>-16373</v>
      </c>
    </row>
    <row r="86" spans="1:29">
      <c r="A86" s="184" t="s">
        <v>146</v>
      </c>
      <c r="B86" s="185"/>
      <c r="C86" s="212"/>
      <c r="D86" s="212"/>
      <c r="E86" s="212"/>
      <c r="F86" s="210">
        <v>-15512</v>
      </c>
      <c r="G86" s="210">
        <v>62</v>
      </c>
      <c r="H86" s="210"/>
      <c r="I86" s="194">
        <v>-15450</v>
      </c>
      <c r="J86" s="194"/>
      <c r="K86" s="194">
        <v>62</v>
      </c>
      <c r="L86" s="209">
        <v>-15512</v>
      </c>
      <c r="M86" s="194"/>
      <c r="N86" s="194"/>
      <c r="O86" s="194"/>
      <c r="P86" s="194">
        <v>0</v>
      </c>
      <c r="Q86" s="194">
        <v>0</v>
      </c>
      <c r="R86" s="185">
        <v>-15512</v>
      </c>
      <c r="S86" s="184"/>
      <c r="T86" s="184"/>
      <c r="U86" s="184"/>
      <c r="V86" s="184"/>
      <c r="W86" s="184"/>
      <c r="X86" s="184"/>
      <c r="Y86" s="184"/>
    </row>
    <row r="87" spans="1:29">
      <c r="A87" s="184" t="s">
        <v>147</v>
      </c>
      <c r="B87" s="185"/>
      <c r="C87" s="214">
        <v>-3145</v>
      </c>
      <c r="D87" s="271"/>
      <c r="E87" s="214">
        <v>-1895</v>
      </c>
      <c r="F87" s="211">
        <v>-5402</v>
      </c>
      <c r="G87" s="211">
        <v>-592</v>
      </c>
      <c r="H87" s="211"/>
      <c r="I87" s="195">
        <v>-11034</v>
      </c>
      <c r="J87" s="223"/>
      <c r="K87" s="195">
        <v>-5632</v>
      </c>
      <c r="L87" s="223">
        <v>-5402</v>
      </c>
      <c r="M87" s="195"/>
      <c r="N87" s="195"/>
      <c r="O87" s="195">
        <v>0</v>
      </c>
      <c r="P87" s="195">
        <v>-1895</v>
      </c>
      <c r="Q87" s="195">
        <v>0</v>
      </c>
      <c r="R87" s="186">
        <v>-5402</v>
      </c>
      <c r="S87" s="184"/>
      <c r="T87" s="184"/>
      <c r="U87" s="184">
        <v>-3038</v>
      </c>
      <c r="V87" s="184"/>
      <c r="W87" s="184"/>
      <c r="X87" s="184"/>
      <c r="Y87" s="184"/>
    </row>
    <row r="88" spans="1:29">
      <c r="A88" s="184"/>
      <c r="B88" s="185"/>
      <c r="C88" s="185"/>
      <c r="D88" s="184"/>
      <c r="E88" s="185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</row>
    <row r="89" spans="1:29">
      <c r="A89" s="184" t="s">
        <v>148</v>
      </c>
      <c r="B89" s="185"/>
      <c r="C89" s="185">
        <v>338572</v>
      </c>
      <c r="D89" s="185">
        <v>-15</v>
      </c>
      <c r="E89" s="185">
        <v>18402</v>
      </c>
      <c r="F89" s="185">
        <v>439703</v>
      </c>
      <c r="G89" s="185">
        <v>20</v>
      </c>
      <c r="H89" s="185">
        <v>0</v>
      </c>
      <c r="I89" s="185">
        <v>796682</v>
      </c>
      <c r="J89" s="185">
        <v>0</v>
      </c>
      <c r="K89" s="185">
        <v>356979</v>
      </c>
      <c r="L89" s="185">
        <v>439703</v>
      </c>
      <c r="M89" s="185"/>
      <c r="N89" s="185"/>
      <c r="O89" s="185">
        <v>0</v>
      </c>
      <c r="P89" s="185">
        <v>18402</v>
      </c>
      <c r="Q89" s="185"/>
      <c r="R89" s="185">
        <v>439703</v>
      </c>
      <c r="S89" s="184"/>
      <c r="T89" s="184"/>
      <c r="U89" s="184"/>
      <c r="V89" s="184"/>
      <c r="W89" s="184"/>
      <c r="X89" s="184"/>
      <c r="Y89" s="184"/>
    </row>
    <row r="90" spans="1:29">
      <c r="A90" s="184"/>
      <c r="B90" s="185"/>
      <c r="C90" s="185"/>
      <c r="D90" s="184"/>
      <c r="E90" s="185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</row>
    <row r="91" spans="1:29" ht="13.5" thickBot="1">
      <c r="A91" s="184" t="s">
        <v>149</v>
      </c>
      <c r="B91" s="185"/>
      <c r="C91" s="187">
        <v>676208</v>
      </c>
      <c r="D91" s="187">
        <v>6</v>
      </c>
      <c r="E91" s="187">
        <v>38246</v>
      </c>
      <c r="F91" s="187">
        <v>445139</v>
      </c>
      <c r="G91" s="187">
        <v>246</v>
      </c>
      <c r="H91" s="187">
        <v>0</v>
      </c>
      <c r="I91" s="187">
        <v>1159845</v>
      </c>
      <c r="J91" s="187">
        <v>0</v>
      </c>
      <c r="K91" s="187">
        <v>384876</v>
      </c>
      <c r="L91" s="187">
        <v>774969</v>
      </c>
      <c r="M91" s="187">
        <v>0</v>
      </c>
      <c r="N91" s="187">
        <v>0</v>
      </c>
      <c r="O91" s="187">
        <v>0</v>
      </c>
      <c r="P91" s="187">
        <v>38246</v>
      </c>
      <c r="Q91" s="187">
        <v>0</v>
      </c>
      <c r="R91" s="187">
        <v>445139</v>
      </c>
      <c r="S91" s="184"/>
      <c r="T91" s="184"/>
      <c r="U91" s="184"/>
      <c r="V91" s="184"/>
      <c r="W91" s="184"/>
      <c r="X91" s="184"/>
      <c r="Y91" s="184"/>
    </row>
    <row r="92" spans="1:29" ht="13.5" thickTop="1">
      <c r="A92" s="184"/>
      <c r="B92" s="185"/>
      <c r="C92" s="185"/>
      <c r="D92" s="184"/>
      <c r="E92" s="185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</row>
    <row r="93" spans="1:29">
      <c r="A93" s="184"/>
      <c r="B93" s="185"/>
      <c r="C93" s="185">
        <v>0</v>
      </c>
      <c r="D93" s="185">
        <v>0</v>
      </c>
      <c r="E93" s="185">
        <v>0</v>
      </c>
      <c r="F93" s="185">
        <v>0</v>
      </c>
      <c r="G93" s="185">
        <v>0</v>
      </c>
      <c r="H93" s="185">
        <v>0</v>
      </c>
      <c r="I93" s="185">
        <v>0</v>
      </c>
      <c r="J93" s="185">
        <v>0</v>
      </c>
      <c r="K93" s="185">
        <v>0</v>
      </c>
      <c r="L93" s="185">
        <v>0</v>
      </c>
      <c r="M93" s="185"/>
      <c r="N93" s="185"/>
      <c r="O93" s="185">
        <v>0</v>
      </c>
      <c r="P93" s="185">
        <v>0</v>
      </c>
      <c r="Q93" s="185"/>
      <c r="R93" s="185">
        <v>-74959</v>
      </c>
      <c r="S93" s="184"/>
      <c r="T93" s="184"/>
      <c r="U93" s="184"/>
      <c r="V93" s="184"/>
      <c r="W93" s="184"/>
      <c r="X93" s="184"/>
      <c r="Y93" s="184"/>
    </row>
    <row r="94" spans="1:29">
      <c r="A94" s="184"/>
      <c r="B94" s="185"/>
      <c r="C94" s="185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94"/>
      <c r="P94" s="184"/>
      <c r="Q94" s="184"/>
      <c r="R94" s="184"/>
      <c r="S94" s="184"/>
      <c r="T94" s="184"/>
      <c r="U94" s="184"/>
      <c r="V94" s="184"/>
      <c r="W94" s="184"/>
      <c r="X94" s="184"/>
      <c r="Y94" s="184"/>
    </row>
    <row r="95" spans="1:29">
      <c r="A95" s="184" t="s">
        <v>118</v>
      </c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</row>
    <row r="96" spans="1:29">
      <c r="A96" s="184" t="s">
        <v>72</v>
      </c>
      <c r="B96" s="184"/>
      <c r="C96" s="203">
        <v>41729</v>
      </c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207">
        <v>41743.60204849537</v>
      </c>
      <c r="Q96" s="184"/>
      <c r="R96" s="184"/>
      <c r="S96" s="184"/>
      <c r="T96" s="184"/>
      <c r="U96" s="184"/>
      <c r="V96" s="184"/>
      <c r="W96" s="184"/>
      <c r="X96" s="184"/>
      <c r="Y96" s="184"/>
      <c r="AA96" s="125" t="s">
        <v>72</v>
      </c>
      <c r="AC96" s="126">
        <v>41729</v>
      </c>
    </row>
    <row r="97" spans="1:37">
      <c r="A97" s="191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AA97" s="136"/>
    </row>
    <row r="98" spans="1:37">
      <c r="A98" s="184"/>
      <c r="B98" s="184"/>
      <c r="C98" s="226" t="s">
        <v>73</v>
      </c>
      <c r="D98" s="184" t="s">
        <v>74</v>
      </c>
      <c r="E98" s="228" t="s">
        <v>75</v>
      </c>
      <c r="F98" s="197" t="s">
        <v>76</v>
      </c>
      <c r="G98" s="197" t="s">
        <v>77</v>
      </c>
      <c r="H98" s="197" t="s">
        <v>78</v>
      </c>
      <c r="I98" s="184" t="s">
        <v>79</v>
      </c>
      <c r="J98" s="199" t="s">
        <v>81</v>
      </c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AC98" s="128" t="s">
        <v>73</v>
      </c>
      <c r="AD98" s="125" t="s">
        <v>74</v>
      </c>
      <c r="AE98" s="142" t="s">
        <v>75</v>
      </c>
      <c r="AF98" s="129" t="s">
        <v>76</v>
      </c>
      <c r="AG98" s="129" t="s">
        <v>77</v>
      </c>
      <c r="AH98" s="129" t="s">
        <v>78</v>
      </c>
      <c r="AI98" s="125" t="s">
        <v>79</v>
      </c>
      <c r="AJ98" s="130" t="s">
        <v>81</v>
      </c>
    </row>
    <row r="99" spans="1:37">
      <c r="A99" s="184" t="s">
        <v>82</v>
      </c>
      <c r="B99" s="184"/>
      <c r="C99" s="227">
        <v>41729</v>
      </c>
      <c r="D99" s="198">
        <v>41729</v>
      </c>
      <c r="E99" s="227">
        <v>41729</v>
      </c>
      <c r="F99" s="198">
        <v>41729</v>
      </c>
      <c r="G99" s="198">
        <v>41729</v>
      </c>
      <c r="H99" s="198">
        <v>41729</v>
      </c>
      <c r="I99" s="198">
        <v>41729</v>
      </c>
      <c r="J99" s="200" t="s">
        <v>84</v>
      </c>
      <c r="K99" s="200" t="s">
        <v>85</v>
      </c>
      <c r="L99" s="184"/>
      <c r="M99" s="201" t="s">
        <v>73</v>
      </c>
      <c r="N99" s="201" t="s">
        <v>119</v>
      </c>
      <c r="O99" s="205" t="s">
        <v>120</v>
      </c>
      <c r="P99" s="201" t="s">
        <v>88</v>
      </c>
      <c r="Q99" s="205" t="s">
        <v>89</v>
      </c>
      <c r="R99" s="184"/>
      <c r="S99" s="184"/>
      <c r="T99" s="184"/>
      <c r="U99" s="184"/>
      <c r="V99" s="184"/>
      <c r="W99" s="184"/>
      <c r="X99" s="184"/>
      <c r="AA99" s="125" t="s">
        <v>82</v>
      </c>
      <c r="AC99" s="131">
        <v>41729</v>
      </c>
      <c r="AD99" s="141">
        <v>41729</v>
      </c>
      <c r="AE99" s="131">
        <v>41729</v>
      </c>
      <c r="AF99" s="141">
        <v>41729</v>
      </c>
      <c r="AG99" s="141">
        <v>41729</v>
      </c>
      <c r="AH99" s="141">
        <v>41729</v>
      </c>
      <c r="AI99" s="141">
        <v>41729</v>
      </c>
      <c r="AJ99" s="132" t="s">
        <v>84</v>
      </c>
      <c r="AK99" s="132" t="s">
        <v>85</v>
      </c>
    </row>
    <row r="100" spans="1:37">
      <c r="A100" s="184"/>
      <c r="B100" s="184"/>
      <c r="C100" s="184"/>
      <c r="D100" s="184"/>
      <c r="E100" s="192"/>
      <c r="F100" s="184"/>
      <c r="G100" s="184"/>
      <c r="H100" s="184"/>
      <c r="I100" s="184"/>
      <c r="J100" s="192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AE100" s="127"/>
      <c r="AJ100" s="127"/>
    </row>
    <row r="101" spans="1:37" ht="15">
      <c r="A101" s="184" t="s">
        <v>150</v>
      </c>
      <c r="B101" s="185"/>
      <c r="C101" s="185">
        <v>82220</v>
      </c>
      <c r="D101" s="184"/>
      <c r="E101" s="212">
        <v>1222</v>
      </c>
      <c r="F101" s="184"/>
      <c r="G101" s="185"/>
      <c r="H101" s="185"/>
      <c r="I101" s="194">
        <v>83442</v>
      </c>
      <c r="J101" s="212">
        <v>884</v>
      </c>
      <c r="K101" s="194">
        <v>82558</v>
      </c>
      <c r="L101" s="184"/>
      <c r="M101" s="194"/>
      <c r="N101" s="194"/>
      <c r="O101" s="194">
        <v>1222</v>
      </c>
      <c r="P101" s="194"/>
      <c r="Q101" s="194">
        <v>0</v>
      </c>
      <c r="R101" s="184"/>
      <c r="S101" s="184"/>
      <c r="T101" s="184"/>
      <c r="U101" s="184"/>
      <c r="V101" s="184"/>
      <c r="W101" s="184"/>
      <c r="X101" s="184"/>
      <c r="AA101" s="125" t="s">
        <v>150</v>
      </c>
      <c r="AB101" s="133"/>
      <c r="AC101" s="133">
        <f>C101-C154</f>
        <v>82220</v>
      </c>
      <c r="AD101" s="133">
        <f t="shared" ref="AD101:AK101" si="0">D101-D154</f>
        <v>0</v>
      </c>
      <c r="AE101" s="135">
        <f t="shared" si="0"/>
        <v>1222</v>
      </c>
      <c r="AF101" s="133">
        <f t="shared" si="0"/>
        <v>0</v>
      </c>
      <c r="AG101" s="133">
        <f t="shared" si="0"/>
        <v>0</v>
      </c>
      <c r="AH101" s="133">
        <f t="shared" si="0"/>
        <v>0</v>
      </c>
      <c r="AI101" s="133">
        <f t="shared" si="0"/>
        <v>83442</v>
      </c>
      <c r="AJ101" s="135">
        <f t="shared" si="0"/>
        <v>884</v>
      </c>
      <c r="AK101" s="133">
        <f t="shared" si="0"/>
        <v>62865.067555402769</v>
      </c>
    </row>
    <row r="102" spans="1:37" ht="15">
      <c r="A102" s="184" t="s">
        <v>151</v>
      </c>
      <c r="B102" s="189"/>
      <c r="C102" s="185">
        <v>2700</v>
      </c>
      <c r="D102" s="184"/>
      <c r="E102" s="212"/>
      <c r="F102" s="184"/>
      <c r="G102" s="185"/>
      <c r="H102" s="185"/>
      <c r="I102" s="194">
        <v>2700</v>
      </c>
      <c r="J102" s="212"/>
      <c r="K102" s="194">
        <v>2700</v>
      </c>
      <c r="L102" s="184"/>
      <c r="M102" s="194"/>
      <c r="N102" s="194"/>
      <c r="O102" s="194">
        <v>0</v>
      </c>
      <c r="P102" s="194"/>
      <c r="Q102" s="194">
        <v>0</v>
      </c>
      <c r="R102" s="184"/>
      <c r="S102" s="184"/>
      <c r="T102" s="184"/>
      <c r="U102" s="184"/>
      <c r="V102" s="184"/>
      <c r="W102" s="184"/>
      <c r="X102" s="184"/>
      <c r="AA102" s="125" t="s">
        <v>151</v>
      </c>
      <c r="AB102" s="143"/>
      <c r="AC102" s="133">
        <f t="shared" ref="AC102:AK107" si="1">C102-C155</f>
        <v>2700</v>
      </c>
      <c r="AD102" s="133">
        <f t="shared" si="1"/>
        <v>0</v>
      </c>
      <c r="AE102" s="135">
        <f t="shared" si="1"/>
        <v>0</v>
      </c>
      <c r="AF102" s="133">
        <f t="shared" si="1"/>
        <v>0</v>
      </c>
      <c r="AG102" s="133">
        <f t="shared" si="1"/>
        <v>0</v>
      </c>
      <c r="AH102" s="133">
        <f t="shared" si="1"/>
        <v>0</v>
      </c>
      <c r="AI102" s="133">
        <f t="shared" si="1"/>
        <v>2700</v>
      </c>
      <c r="AJ102" s="135">
        <f t="shared" si="1"/>
        <v>0</v>
      </c>
      <c r="AK102" s="133">
        <f t="shared" si="1"/>
        <v>-15541.092787291091</v>
      </c>
    </row>
    <row r="103" spans="1:37" ht="15">
      <c r="A103" s="184" t="s">
        <v>152</v>
      </c>
      <c r="B103" s="189"/>
      <c r="C103" s="185">
        <v>12739</v>
      </c>
      <c r="D103" s="184"/>
      <c r="E103" s="212">
        <v>293</v>
      </c>
      <c r="F103" s="184"/>
      <c r="G103" s="185"/>
      <c r="H103" s="185"/>
      <c r="I103" s="194">
        <v>13032</v>
      </c>
      <c r="J103" s="212">
        <v>136</v>
      </c>
      <c r="K103" s="194">
        <v>12896</v>
      </c>
      <c r="L103" s="184"/>
      <c r="M103" s="194"/>
      <c r="N103" s="194"/>
      <c r="O103" s="194">
        <v>293</v>
      </c>
      <c r="P103" s="194"/>
      <c r="Q103" s="194">
        <v>0</v>
      </c>
      <c r="R103" s="184"/>
      <c r="S103" s="184"/>
      <c r="T103" s="184"/>
      <c r="U103" s="184"/>
      <c r="V103" s="184"/>
      <c r="W103" s="184"/>
      <c r="X103" s="184"/>
      <c r="AA103" s="125" t="s">
        <v>152</v>
      </c>
      <c r="AB103" s="143"/>
      <c r="AC103" s="133">
        <f t="shared" si="1"/>
        <v>12739</v>
      </c>
      <c r="AD103" s="133">
        <f t="shared" si="1"/>
        <v>0</v>
      </c>
      <c r="AE103" s="135">
        <f t="shared" si="1"/>
        <v>293</v>
      </c>
      <c r="AF103" s="133">
        <f t="shared" si="1"/>
        <v>0</v>
      </c>
      <c r="AG103" s="133">
        <f t="shared" si="1"/>
        <v>0</v>
      </c>
      <c r="AH103" s="133">
        <f t="shared" si="1"/>
        <v>0</v>
      </c>
      <c r="AI103" s="133">
        <f t="shared" si="1"/>
        <v>13032</v>
      </c>
      <c r="AJ103" s="135">
        <f t="shared" si="1"/>
        <v>136</v>
      </c>
      <c r="AK103" s="133">
        <f t="shared" si="1"/>
        <v>11605</v>
      </c>
    </row>
    <row r="104" spans="1:37" ht="15">
      <c r="A104" s="191" t="s">
        <v>153</v>
      </c>
      <c r="B104" s="184"/>
      <c r="C104" s="186">
        <v>364</v>
      </c>
      <c r="D104" s="195"/>
      <c r="E104" s="214"/>
      <c r="F104" s="196"/>
      <c r="G104" s="186"/>
      <c r="H104" s="186"/>
      <c r="I104" s="195">
        <v>364</v>
      </c>
      <c r="J104" s="214"/>
      <c r="K104" s="195">
        <v>364</v>
      </c>
      <c r="L104" s="184"/>
      <c r="M104" s="206"/>
      <c r="N104" s="206"/>
      <c r="O104" s="195">
        <v>0</v>
      </c>
      <c r="P104" s="206"/>
      <c r="Q104" s="195">
        <v>0</v>
      </c>
      <c r="R104" s="184"/>
      <c r="S104" s="194"/>
      <c r="T104" s="184"/>
      <c r="U104" s="184"/>
      <c r="V104" s="184"/>
      <c r="W104" s="184"/>
      <c r="X104" s="184"/>
      <c r="AA104" s="136" t="s">
        <v>153</v>
      </c>
      <c r="AC104" s="138">
        <f t="shared" si="1"/>
        <v>364</v>
      </c>
      <c r="AD104" s="138">
        <f t="shared" si="1"/>
        <v>0</v>
      </c>
      <c r="AE104" s="137">
        <f t="shared" si="1"/>
        <v>0</v>
      </c>
      <c r="AF104" s="138">
        <f t="shared" si="1"/>
        <v>0</v>
      </c>
      <c r="AG104" s="138">
        <f t="shared" si="1"/>
        <v>0</v>
      </c>
      <c r="AH104" s="138">
        <f t="shared" si="1"/>
        <v>0</v>
      </c>
      <c r="AI104" s="138">
        <f t="shared" si="1"/>
        <v>364</v>
      </c>
      <c r="AJ104" s="137">
        <f t="shared" si="1"/>
        <v>0</v>
      </c>
      <c r="AK104" s="138">
        <f t="shared" si="1"/>
        <v>-323.81372388884904</v>
      </c>
    </row>
    <row r="105" spans="1:37" ht="15">
      <c r="A105" s="184"/>
      <c r="B105" s="189"/>
      <c r="C105" s="188"/>
      <c r="D105" s="184"/>
      <c r="E105" s="192"/>
      <c r="F105" s="184"/>
      <c r="G105" s="185"/>
      <c r="H105" s="185"/>
      <c r="I105" s="184"/>
      <c r="J105" s="212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AB105" s="143"/>
      <c r="AC105" s="144">
        <f t="shared" si="1"/>
        <v>0</v>
      </c>
      <c r="AD105" s="133">
        <f t="shared" si="1"/>
        <v>0</v>
      </c>
      <c r="AE105" s="135">
        <f t="shared" si="1"/>
        <v>0</v>
      </c>
      <c r="AF105" s="133">
        <f t="shared" si="1"/>
        <v>0</v>
      </c>
      <c r="AG105" s="133">
        <f t="shared" si="1"/>
        <v>0</v>
      </c>
      <c r="AH105" s="133">
        <f t="shared" si="1"/>
        <v>0</v>
      </c>
      <c r="AI105" s="133">
        <f t="shared" si="1"/>
        <v>0</v>
      </c>
      <c r="AJ105" s="135">
        <f t="shared" si="1"/>
        <v>0</v>
      </c>
      <c r="AK105" s="133">
        <f t="shared" si="1"/>
        <v>0</v>
      </c>
    </row>
    <row r="106" spans="1:37" ht="15">
      <c r="A106" s="184" t="s">
        <v>154</v>
      </c>
      <c r="B106" s="189"/>
      <c r="C106" s="185">
        <v>67145</v>
      </c>
      <c r="D106" s="184"/>
      <c r="E106" s="212">
        <v>929</v>
      </c>
      <c r="F106" s="184"/>
      <c r="G106" s="185">
        <v>0</v>
      </c>
      <c r="H106" s="185">
        <v>0</v>
      </c>
      <c r="I106" s="185">
        <v>68074</v>
      </c>
      <c r="J106" s="212">
        <v>748</v>
      </c>
      <c r="K106" s="185">
        <v>67326</v>
      </c>
      <c r="L106" s="194"/>
      <c r="M106" s="185"/>
      <c r="N106" s="185"/>
      <c r="O106" s="185"/>
      <c r="P106" s="185"/>
      <c r="Q106" s="185"/>
      <c r="R106" s="184"/>
      <c r="S106" s="184"/>
      <c r="T106" s="184"/>
      <c r="U106" s="191" t="s">
        <v>155</v>
      </c>
      <c r="V106" s="184"/>
      <c r="W106" s="184"/>
      <c r="X106" s="277">
        <v>524</v>
      </c>
      <c r="AA106" s="125" t="s">
        <v>154</v>
      </c>
      <c r="AB106" s="143"/>
      <c r="AC106" s="133">
        <f t="shared" si="1"/>
        <v>67145</v>
      </c>
      <c r="AD106" s="133">
        <f t="shared" si="1"/>
        <v>0</v>
      </c>
      <c r="AE106" s="135">
        <f t="shared" si="1"/>
        <v>929</v>
      </c>
      <c r="AF106" s="133">
        <f t="shared" si="1"/>
        <v>0</v>
      </c>
      <c r="AG106" s="133">
        <f t="shared" si="1"/>
        <v>0</v>
      </c>
      <c r="AH106" s="133">
        <f t="shared" si="1"/>
        <v>0</v>
      </c>
      <c r="AI106" s="133">
        <f t="shared" si="1"/>
        <v>68074</v>
      </c>
      <c r="AJ106" s="135">
        <f t="shared" si="1"/>
        <v>748</v>
      </c>
      <c r="AK106" s="133">
        <f t="shared" si="1"/>
        <v>66799.025933417288</v>
      </c>
    </row>
    <row r="107" spans="1:37" ht="15">
      <c r="A107" s="184" t="s">
        <v>156</v>
      </c>
      <c r="B107" s="189"/>
      <c r="C107" s="186">
        <v>30609</v>
      </c>
      <c r="D107" s="196"/>
      <c r="E107" s="214">
        <v>524</v>
      </c>
      <c r="F107" s="196"/>
      <c r="G107" s="186"/>
      <c r="H107" s="186"/>
      <c r="I107" s="195">
        <v>31133</v>
      </c>
      <c r="J107" s="214">
        <v>583</v>
      </c>
      <c r="K107" s="195">
        <v>30550</v>
      </c>
      <c r="L107" s="194"/>
      <c r="M107" s="206"/>
      <c r="N107" s="206"/>
      <c r="O107" s="195"/>
      <c r="P107" s="206"/>
      <c r="Q107" s="195"/>
      <c r="R107" s="184"/>
      <c r="S107" s="184"/>
      <c r="T107" s="184"/>
      <c r="U107" s="191" t="s">
        <v>157</v>
      </c>
      <c r="V107" s="184"/>
      <c r="W107" s="184"/>
      <c r="X107" s="277">
        <v>188.4828</v>
      </c>
      <c r="AA107" s="125" t="s">
        <v>156</v>
      </c>
      <c r="AB107" s="143"/>
      <c r="AC107" s="138">
        <f>C107-C160</f>
        <v>30609</v>
      </c>
      <c r="AD107" s="138">
        <f t="shared" si="1"/>
        <v>0</v>
      </c>
      <c r="AE107" s="137">
        <f t="shared" si="1"/>
        <v>524</v>
      </c>
      <c r="AF107" s="138">
        <f t="shared" si="1"/>
        <v>0</v>
      </c>
      <c r="AG107" s="138">
        <f t="shared" si="1"/>
        <v>0</v>
      </c>
      <c r="AH107" s="138">
        <f t="shared" si="1"/>
        <v>0</v>
      </c>
      <c r="AI107" s="138">
        <f t="shared" si="1"/>
        <v>31133</v>
      </c>
      <c r="AJ107" s="137">
        <f t="shared" si="1"/>
        <v>583</v>
      </c>
      <c r="AK107" s="138">
        <f t="shared" si="1"/>
        <v>30550</v>
      </c>
    </row>
    <row r="108" spans="1:37" ht="15">
      <c r="A108" s="184"/>
      <c r="B108" s="189"/>
      <c r="C108" s="185"/>
      <c r="D108" s="184"/>
      <c r="E108" s="184"/>
      <c r="F108" s="184"/>
      <c r="G108" s="185"/>
      <c r="H108" s="185"/>
      <c r="I108" s="184"/>
      <c r="J108" s="192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91" t="s">
        <v>158</v>
      </c>
      <c r="V108" s="184"/>
      <c r="W108" s="184"/>
      <c r="X108" s="277">
        <v>335.5172</v>
      </c>
      <c r="AB108" s="143"/>
      <c r="AC108" s="133">
        <f t="shared" ref="AC108:AK123" si="2">C108-C161</f>
        <v>0</v>
      </c>
      <c r="AD108" s="133">
        <f t="shared" si="2"/>
        <v>0</v>
      </c>
      <c r="AE108" s="133">
        <f t="shared" si="2"/>
        <v>0</v>
      </c>
      <c r="AF108" s="133">
        <f t="shared" si="2"/>
        <v>0</v>
      </c>
      <c r="AG108" s="133">
        <f t="shared" si="2"/>
        <v>0</v>
      </c>
      <c r="AH108" s="133">
        <f t="shared" si="2"/>
        <v>0</v>
      </c>
      <c r="AI108" s="133">
        <f t="shared" si="2"/>
        <v>0</v>
      </c>
      <c r="AJ108" s="135">
        <f t="shared" si="2"/>
        <v>0</v>
      </c>
      <c r="AK108" s="133">
        <f t="shared" si="2"/>
        <v>0</v>
      </c>
    </row>
    <row r="109" spans="1:37" ht="15">
      <c r="A109" s="184" t="s">
        <v>159</v>
      </c>
      <c r="B109" s="189"/>
      <c r="C109" s="185">
        <v>36536</v>
      </c>
      <c r="D109" s="185">
        <v>0</v>
      </c>
      <c r="E109" s="185">
        <v>405</v>
      </c>
      <c r="F109" s="185">
        <v>0</v>
      </c>
      <c r="G109" s="185">
        <v>0</v>
      </c>
      <c r="H109" s="185">
        <v>0</v>
      </c>
      <c r="I109" s="185">
        <v>36941</v>
      </c>
      <c r="J109" s="212">
        <v>165</v>
      </c>
      <c r="K109" s="194">
        <v>36776</v>
      </c>
      <c r="L109" s="194"/>
      <c r="M109" s="194"/>
      <c r="N109" s="194"/>
      <c r="O109" s="185"/>
      <c r="P109" s="194"/>
      <c r="Q109" s="185"/>
      <c r="R109" s="184"/>
      <c r="S109" s="194"/>
      <c r="T109" s="184"/>
      <c r="U109" s="184"/>
      <c r="V109" s="184"/>
      <c r="W109" s="184"/>
      <c r="X109" s="184"/>
      <c r="AA109" s="125" t="s">
        <v>159</v>
      </c>
      <c r="AB109" s="143"/>
      <c r="AC109" s="133">
        <f t="shared" si="2"/>
        <v>36536</v>
      </c>
      <c r="AD109" s="133">
        <f t="shared" si="2"/>
        <v>0</v>
      </c>
      <c r="AE109" s="133">
        <f t="shared" si="2"/>
        <v>405</v>
      </c>
      <c r="AF109" s="133">
        <f t="shared" si="2"/>
        <v>0</v>
      </c>
      <c r="AG109" s="133">
        <f t="shared" si="2"/>
        <v>0</v>
      </c>
      <c r="AH109" s="133">
        <f t="shared" si="2"/>
        <v>0</v>
      </c>
      <c r="AI109" s="133">
        <f t="shared" si="2"/>
        <v>36941</v>
      </c>
      <c r="AJ109" s="135">
        <f t="shared" si="2"/>
        <v>165</v>
      </c>
      <c r="AK109" s="133">
        <f t="shared" si="2"/>
        <v>34000.398498730014</v>
      </c>
    </row>
    <row r="110" spans="1:37" ht="15">
      <c r="A110" s="184"/>
      <c r="B110" s="189"/>
      <c r="C110" s="185"/>
      <c r="D110" s="184"/>
      <c r="E110" s="184"/>
      <c r="F110" s="184"/>
      <c r="G110" s="185"/>
      <c r="H110" s="185"/>
      <c r="I110" s="184"/>
      <c r="J110" s="192"/>
      <c r="K110" s="184"/>
      <c r="L110" s="219"/>
      <c r="M110" s="184"/>
      <c r="N110" s="184"/>
      <c r="O110" s="184"/>
      <c r="P110" s="184"/>
      <c r="Q110" s="184"/>
      <c r="R110" s="184"/>
      <c r="S110" s="194"/>
      <c r="T110" s="275">
        <v>0</v>
      </c>
      <c r="U110" s="191" t="s">
        <v>160</v>
      </c>
      <c r="V110" s="184"/>
      <c r="W110" s="184"/>
      <c r="X110" s="184"/>
      <c r="AB110" s="143"/>
      <c r="AC110" s="133">
        <f t="shared" si="2"/>
        <v>0</v>
      </c>
      <c r="AD110" s="133">
        <f t="shared" si="2"/>
        <v>0</v>
      </c>
      <c r="AE110" s="133">
        <f t="shared" si="2"/>
        <v>0</v>
      </c>
      <c r="AF110" s="133">
        <f t="shared" si="2"/>
        <v>0</v>
      </c>
      <c r="AG110" s="133">
        <f t="shared" si="2"/>
        <v>0</v>
      </c>
      <c r="AH110" s="133">
        <f t="shared" si="2"/>
        <v>0</v>
      </c>
      <c r="AI110" s="133">
        <f t="shared" si="2"/>
        <v>0</v>
      </c>
      <c r="AJ110" s="135">
        <f t="shared" si="2"/>
        <v>0</v>
      </c>
      <c r="AK110" s="133">
        <f t="shared" si="2"/>
        <v>-2665.8305620537099</v>
      </c>
    </row>
    <row r="111" spans="1:37" ht="15">
      <c r="A111" s="184" t="s">
        <v>161</v>
      </c>
      <c r="B111" s="189"/>
      <c r="C111" s="188">
        <v>0</v>
      </c>
      <c r="D111" s="184"/>
      <c r="E111" s="185">
        <v>0</v>
      </c>
      <c r="F111" s="185">
        <v>-5189</v>
      </c>
      <c r="G111" s="185"/>
      <c r="H111" s="185"/>
      <c r="I111" s="194">
        <v>-5189</v>
      </c>
      <c r="J111" s="212">
        <v>-5189</v>
      </c>
      <c r="K111" s="194">
        <v>0</v>
      </c>
      <c r="L111" s="184"/>
      <c r="M111" s="194"/>
      <c r="N111" s="194"/>
      <c r="O111" s="194">
        <v>0</v>
      </c>
      <c r="P111" s="194"/>
      <c r="Q111" s="194">
        <v>-5189</v>
      </c>
      <c r="R111" s="184"/>
      <c r="S111" s="184"/>
      <c r="T111" s="184">
        <v>324.88</v>
      </c>
      <c r="U111" s="191" t="s">
        <v>162</v>
      </c>
      <c r="V111" s="184"/>
      <c r="W111" s="184"/>
      <c r="X111" s="277">
        <v>748</v>
      </c>
      <c r="AA111" s="125" t="s">
        <v>161</v>
      </c>
      <c r="AB111" s="143"/>
      <c r="AC111" s="144">
        <f t="shared" si="2"/>
        <v>0</v>
      </c>
      <c r="AD111" s="133">
        <f t="shared" si="2"/>
        <v>0</v>
      </c>
      <c r="AE111" s="133">
        <f t="shared" si="2"/>
        <v>0</v>
      </c>
      <c r="AF111" s="133">
        <f t="shared" si="2"/>
        <v>-5189</v>
      </c>
      <c r="AG111" s="133">
        <f t="shared" si="2"/>
        <v>0</v>
      </c>
      <c r="AH111" s="133">
        <f t="shared" si="2"/>
        <v>0</v>
      </c>
      <c r="AI111" s="133">
        <f t="shared" si="2"/>
        <v>-5189</v>
      </c>
      <c r="AJ111" s="135">
        <f t="shared" si="2"/>
        <v>-5189</v>
      </c>
      <c r="AK111" s="133">
        <f t="shared" si="2"/>
        <v>-185.44597201318413</v>
      </c>
    </row>
    <row r="112" spans="1:37" ht="15">
      <c r="A112" s="184"/>
      <c r="B112" s="189"/>
      <c r="C112" s="185"/>
      <c r="D112" s="184"/>
      <c r="E112" s="185"/>
      <c r="F112" s="184"/>
      <c r="G112" s="185"/>
      <c r="H112" s="185"/>
      <c r="I112" s="184"/>
      <c r="J112" s="192"/>
      <c r="K112" s="184"/>
      <c r="L112" s="194"/>
      <c r="M112" s="184"/>
      <c r="N112" s="184"/>
      <c r="O112" s="184"/>
      <c r="P112" s="184"/>
      <c r="Q112" s="184"/>
      <c r="R112" s="184"/>
      <c r="S112" s="194"/>
      <c r="T112" s="184"/>
      <c r="U112" s="191" t="s">
        <v>163</v>
      </c>
      <c r="V112" s="184"/>
      <c r="W112" s="184"/>
      <c r="X112" s="277">
        <v>247.06439999999998</v>
      </c>
      <c r="AB112" s="143"/>
      <c r="AC112" s="133">
        <f t="shared" si="2"/>
        <v>0</v>
      </c>
      <c r="AD112" s="133">
        <f t="shared" si="2"/>
        <v>0</v>
      </c>
      <c r="AE112" s="133">
        <f t="shared" si="2"/>
        <v>0</v>
      </c>
      <c r="AF112" s="133">
        <f t="shared" si="2"/>
        <v>0</v>
      </c>
      <c r="AG112" s="133">
        <f t="shared" si="2"/>
        <v>0</v>
      </c>
      <c r="AH112" s="133">
        <f t="shared" si="2"/>
        <v>0</v>
      </c>
      <c r="AI112" s="133">
        <f t="shared" si="2"/>
        <v>0</v>
      </c>
      <c r="AJ112" s="135">
        <f t="shared" si="2"/>
        <v>0</v>
      </c>
      <c r="AK112" s="133">
        <f t="shared" si="2"/>
        <v>-75.6750327969051</v>
      </c>
    </row>
    <row r="113" spans="1:37" ht="15">
      <c r="A113" s="184" t="s">
        <v>164</v>
      </c>
      <c r="B113" s="189"/>
      <c r="C113" s="188">
        <v>2730</v>
      </c>
      <c r="D113" s="184"/>
      <c r="E113" s="185">
        <v>2</v>
      </c>
      <c r="F113" s="185">
        <v>21</v>
      </c>
      <c r="G113" s="185"/>
      <c r="H113" s="185"/>
      <c r="I113" s="194">
        <v>2753</v>
      </c>
      <c r="J113" s="209"/>
      <c r="K113" s="194">
        <v>2753</v>
      </c>
      <c r="L113" s="184"/>
      <c r="M113" s="194"/>
      <c r="N113" s="194"/>
      <c r="O113" s="194">
        <v>2</v>
      </c>
      <c r="P113" s="194"/>
      <c r="Q113" s="194">
        <v>21</v>
      </c>
      <c r="R113" s="184"/>
      <c r="S113" s="184"/>
      <c r="T113" s="184"/>
      <c r="U113" s="191" t="s">
        <v>165</v>
      </c>
      <c r="V113" s="184"/>
      <c r="W113" s="184"/>
      <c r="X113" s="277">
        <v>500.93560000000002</v>
      </c>
      <c r="Y113" s="184"/>
      <c r="AA113" s="125" t="s">
        <v>164</v>
      </c>
      <c r="AB113" s="143"/>
      <c r="AC113" s="144">
        <f t="shared" si="2"/>
        <v>2730</v>
      </c>
      <c r="AD113" s="133">
        <f t="shared" si="2"/>
        <v>0</v>
      </c>
      <c r="AE113" s="133">
        <f t="shared" si="2"/>
        <v>2</v>
      </c>
      <c r="AF113" s="133">
        <f t="shared" si="2"/>
        <v>21</v>
      </c>
      <c r="AG113" s="133">
        <f t="shared" si="2"/>
        <v>0</v>
      </c>
      <c r="AH113" s="133">
        <f t="shared" si="2"/>
        <v>0</v>
      </c>
      <c r="AI113" s="133">
        <f t="shared" si="2"/>
        <v>2753</v>
      </c>
      <c r="AJ113" s="135">
        <f t="shared" si="2"/>
        <v>0</v>
      </c>
      <c r="AK113" s="145">
        <f t="shared" si="2"/>
        <v>2753</v>
      </c>
    </row>
    <row r="114" spans="1:37" ht="15">
      <c r="A114" s="184" t="s">
        <v>166</v>
      </c>
      <c r="B114" s="189"/>
      <c r="C114" s="185">
        <v>3617</v>
      </c>
      <c r="D114" s="184"/>
      <c r="E114" s="185"/>
      <c r="F114" s="184"/>
      <c r="G114" s="185"/>
      <c r="H114" s="185"/>
      <c r="I114" s="194">
        <v>3617</v>
      </c>
      <c r="J114" s="192"/>
      <c r="K114" s="194">
        <v>3617</v>
      </c>
      <c r="L114" s="184"/>
      <c r="M114" s="194"/>
      <c r="N114" s="194"/>
      <c r="O114" s="194">
        <v>0</v>
      </c>
      <c r="P114" s="194"/>
      <c r="Q114" s="194">
        <v>0</v>
      </c>
      <c r="R114" s="184"/>
      <c r="S114" s="184"/>
      <c r="T114" s="184"/>
      <c r="U114" s="184"/>
      <c r="V114" s="184"/>
      <c r="W114" s="184"/>
      <c r="X114" s="184"/>
      <c r="Y114" s="184"/>
      <c r="AA114" s="125" t="s">
        <v>166</v>
      </c>
      <c r="AB114" s="143"/>
      <c r="AC114" s="133">
        <f t="shared" si="2"/>
        <v>3617</v>
      </c>
      <c r="AD114" s="133">
        <f t="shared" si="2"/>
        <v>0</v>
      </c>
      <c r="AE114" s="133">
        <f t="shared" si="2"/>
        <v>0</v>
      </c>
      <c r="AF114" s="133">
        <f t="shared" si="2"/>
        <v>0</v>
      </c>
      <c r="AG114" s="133">
        <f t="shared" si="2"/>
        <v>0</v>
      </c>
      <c r="AH114" s="133">
        <f t="shared" si="2"/>
        <v>0</v>
      </c>
      <c r="AI114" s="133">
        <f t="shared" si="2"/>
        <v>3617</v>
      </c>
      <c r="AJ114" s="135">
        <f t="shared" si="2"/>
        <v>0</v>
      </c>
      <c r="AK114" s="145">
        <f t="shared" si="2"/>
        <v>-13300.330943327237</v>
      </c>
    </row>
    <row r="115" spans="1:37" ht="15">
      <c r="A115" s="184"/>
      <c r="B115" s="189"/>
      <c r="C115" s="185"/>
      <c r="D115" s="184"/>
      <c r="E115" s="185"/>
      <c r="F115" s="184"/>
      <c r="G115" s="185"/>
      <c r="H115" s="185"/>
      <c r="I115" s="184"/>
      <c r="J115" s="192"/>
      <c r="K115" s="184"/>
      <c r="L115" s="184"/>
      <c r="M115" s="184"/>
      <c r="N115" s="184"/>
      <c r="O115" s="184"/>
      <c r="P115" s="184"/>
      <c r="Q115" s="184"/>
      <c r="R115" s="184"/>
      <c r="S115" s="184"/>
      <c r="T115" s="194">
        <v>284.24</v>
      </c>
      <c r="U115" s="184"/>
      <c r="V115" s="184"/>
      <c r="W115" s="184"/>
      <c r="X115" s="184"/>
      <c r="Y115" s="184"/>
      <c r="AB115" s="143"/>
      <c r="AC115" s="133">
        <f t="shared" si="2"/>
        <v>0</v>
      </c>
      <c r="AD115" s="133">
        <f t="shared" si="2"/>
        <v>0</v>
      </c>
      <c r="AE115" s="133">
        <f t="shared" si="2"/>
        <v>0</v>
      </c>
      <c r="AF115" s="133">
        <f t="shared" si="2"/>
        <v>0</v>
      </c>
      <c r="AG115" s="133">
        <f t="shared" si="2"/>
        <v>0</v>
      </c>
      <c r="AH115" s="133">
        <f t="shared" si="2"/>
        <v>0</v>
      </c>
      <c r="AI115" s="133">
        <f t="shared" si="2"/>
        <v>0</v>
      </c>
      <c r="AJ115" s="135">
        <f t="shared" si="2"/>
        <v>0</v>
      </c>
      <c r="AK115" s="133">
        <f t="shared" si="2"/>
        <v>-6660.0517582020475</v>
      </c>
    </row>
    <row r="116" spans="1:37" ht="15">
      <c r="A116" s="184" t="s">
        <v>167</v>
      </c>
      <c r="B116" s="189"/>
      <c r="C116" s="185"/>
      <c r="D116" s="184"/>
      <c r="E116" s="185"/>
      <c r="F116" s="184"/>
      <c r="G116" s="185"/>
      <c r="H116" s="185"/>
      <c r="I116" s="184"/>
      <c r="J116" s="192"/>
      <c r="K116" s="184"/>
      <c r="L116" s="184"/>
      <c r="M116" s="184"/>
      <c r="N116" s="184"/>
      <c r="O116" s="184"/>
      <c r="P116" s="184"/>
      <c r="Q116" s="184"/>
      <c r="R116" s="184"/>
      <c r="S116" s="184"/>
      <c r="T116" s="194">
        <v>-284.24</v>
      </c>
      <c r="U116" s="191" t="s">
        <v>168</v>
      </c>
      <c r="V116" s="184"/>
      <c r="W116" s="184"/>
      <c r="X116" s="191" t="s">
        <v>169</v>
      </c>
      <c r="Y116" s="184"/>
      <c r="AA116" s="125" t="s">
        <v>167</v>
      </c>
      <c r="AB116" s="143"/>
      <c r="AC116" s="133">
        <f t="shared" si="2"/>
        <v>0</v>
      </c>
      <c r="AD116" s="133">
        <f t="shared" si="2"/>
        <v>0</v>
      </c>
      <c r="AE116" s="133">
        <f t="shared" si="2"/>
        <v>0</v>
      </c>
      <c r="AF116" s="133">
        <f t="shared" si="2"/>
        <v>0</v>
      </c>
      <c r="AG116" s="133">
        <f t="shared" si="2"/>
        <v>0</v>
      </c>
      <c r="AH116" s="133">
        <f t="shared" si="2"/>
        <v>0</v>
      </c>
      <c r="AI116" s="133">
        <f t="shared" si="2"/>
        <v>0</v>
      </c>
      <c r="AJ116" s="135">
        <f t="shared" si="2"/>
        <v>0</v>
      </c>
      <c r="AK116" s="133">
        <f t="shared" si="2"/>
        <v>-5486.9068051513486</v>
      </c>
    </row>
    <row r="117" spans="1:37" ht="15">
      <c r="A117" s="184" t="s">
        <v>170</v>
      </c>
      <c r="B117" s="189"/>
      <c r="C117" s="212">
        <v>4580</v>
      </c>
      <c r="D117" s="184"/>
      <c r="E117" s="212">
        <v>400</v>
      </c>
      <c r="F117" s="184"/>
      <c r="G117" s="185"/>
      <c r="H117" s="202"/>
      <c r="I117" s="194">
        <v>4980</v>
      </c>
      <c r="J117" s="192"/>
      <c r="K117" s="194">
        <v>4980</v>
      </c>
      <c r="L117" s="184"/>
      <c r="M117" s="194"/>
      <c r="N117" s="194"/>
      <c r="O117" s="194">
        <v>400</v>
      </c>
      <c r="P117" s="194"/>
      <c r="Q117" s="194">
        <v>0</v>
      </c>
      <c r="R117" s="184"/>
      <c r="S117" s="184"/>
      <c r="T117" s="184"/>
      <c r="U117" s="191" t="s">
        <v>171</v>
      </c>
      <c r="V117" s="184"/>
      <c r="W117" s="184"/>
      <c r="X117" s="194">
        <v>335.5172</v>
      </c>
      <c r="Y117" s="191" t="s">
        <v>172</v>
      </c>
      <c r="AA117" s="125" t="s">
        <v>170</v>
      </c>
      <c r="AB117" s="143"/>
      <c r="AC117" s="135">
        <f t="shared" si="2"/>
        <v>4580</v>
      </c>
      <c r="AD117" s="133">
        <f t="shared" si="2"/>
        <v>0</v>
      </c>
      <c r="AE117" s="135">
        <f t="shared" si="2"/>
        <v>400</v>
      </c>
      <c r="AF117" s="133">
        <f t="shared" si="2"/>
        <v>0</v>
      </c>
      <c r="AG117" s="133">
        <f t="shared" si="2"/>
        <v>0</v>
      </c>
      <c r="AH117" s="139">
        <f t="shared" si="2"/>
        <v>0</v>
      </c>
      <c r="AI117" s="133">
        <f t="shared" si="2"/>
        <v>4980</v>
      </c>
      <c r="AJ117" s="135">
        <f t="shared" si="2"/>
        <v>0</v>
      </c>
      <c r="AK117" s="133">
        <f t="shared" si="2"/>
        <v>3806.8550469493011</v>
      </c>
    </row>
    <row r="118" spans="1:37" ht="15">
      <c r="A118" s="184" t="s">
        <v>173</v>
      </c>
      <c r="B118" s="189"/>
      <c r="C118" s="212">
        <v>9690</v>
      </c>
      <c r="D118" s="184"/>
      <c r="E118" s="212">
        <v>773</v>
      </c>
      <c r="F118" s="184"/>
      <c r="G118" s="185"/>
      <c r="H118" s="185"/>
      <c r="I118" s="194">
        <v>10463</v>
      </c>
      <c r="J118" s="212"/>
      <c r="K118" s="194">
        <v>10463</v>
      </c>
      <c r="L118" s="184"/>
      <c r="M118" s="194"/>
      <c r="N118" s="194"/>
      <c r="O118" s="194">
        <v>773</v>
      </c>
      <c r="P118" s="194"/>
      <c r="Q118" s="194">
        <v>0</v>
      </c>
      <c r="R118" s="184"/>
      <c r="S118" s="184"/>
      <c r="T118" s="184"/>
      <c r="U118" s="191" t="s">
        <v>174</v>
      </c>
      <c r="V118" s="184"/>
      <c r="W118" s="184"/>
      <c r="X118" s="277">
        <v>500.93560000000002</v>
      </c>
      <c r="Y118" s="191" t="s">
        <v>175</v>
      </c>
      <c r="AA118" s="125" t="s">
        <v>173</v>
      </c>
      <c r="AB118" s="143"/>
      <c r="AC118" s="135">
        <f t="shared" si="2"/>
        <v>9690</v>
      </c>
      <c r="AD118" s="133">
        <f t="shared" si="2"/>
        <v>0</v>
      </c>
      <c r="AE118" s="135">
        <f t="shared" si="2"/>
        <v>773</v>
      </c>
      <c r="AF118" s="133">
        <f t="shared" si="2"/>
        <v>0</v>
      </c>
      <c r="AG118" s="133">
        <f t="shared" si="2"/>
        <v>0</v>
      </c>
      <c r="AH118" s="133">
        <f t="shared" si="2"/>
        <v>0</v>
      </c>
      <c r="AI118" s="133">
        <f t="shared" si="2"/>
        <v>10463</v>
      </c>
      <c r="AJ118" s="135">
        <f t="shared" si="2"/>
        <v>0</v>
      </c>
      <c r="AK118" s="133">
        <f t="shared" si="2"/>
        <v>10463</v>
      </c>
    </row>
    <row r="119" spans="1:37" ht="15">
      <c r="A119" s="184" t="s">
        <v>176</v>
      </c>
      <c r="B119" s="189"/>
      <c r="C119" s="212">
        <v>737</v>
      </c>
      <c r="D119" s="184"/>
      <c r="E119" s="212"/>
      <c r="F119" s="184"/>
      <c r="G119" s="185"/>
      <c r="H119" s="185"/>
      <c r="I119" s="194">
        <v>737</v>
      </c>
      <c r="J119" s="192"/>
      <c r="K119" s="194">
        <v>737</v>
      </c>
      <c r="L119" s="184"/>
      <c r="M119" s="194"/>
      <c r="N119" s="194"/>
      <c r="O119" s="194">
        <v>0</v>
      </c>
      <c r="P119" s="194"/>
      <c r="Q119" s="194">
        <v>0</v>
      </c>
      <c r="R119" s="184"/>
      <c r="S119" s="184"/>
      <c r="T119" s="184"/>
      <c r="U119" s="191" t="s">
        <v>177</v>
      </c>
      <c r="V119" s="184"/>
      <c r="W119" s="184"/>
      <c r="X119" s="194">
        <v>-165.41840000000002</v>
      </c>
      <c r="Y119" s="191" t="s">
        <v>175</v>
      </c>
      <c r="AA119" s="125" t="s">
        <v>176</v>
      </c>
      <c r="AB119" s="143"/>
      <c r="AC119" s="135">
        <f t="shared" si="2"/>
        <v>737</v>
      </c>
      <c r="AD119" s="133">
        <f t="shared" si="2"/>
        <v>0</v>
      </c>
      <c r="AE119" s="135">
        <f t="shared" si="2"/>
        <v>0</v>
      </c>
      <c r="AF119" s="133">
        <f t="shared" si="2"/>
        <v>0</v>
      </c>
      <c r="AG119" s="133">
        <f t="shared" si="2"/>
        <v>0</v>
      </c>
      <c r="AH119" s="133">
        <f t="shared" si="2"/>
        <v>0</v>
      </c>
      <c r="AI119" s="133">
        <f t="shared" si="2"/>
        <v>737</v>
      </c>
      <c r="AJ119" s="135">
        <f t="shared" si="2"/>
        <v>0</v>
      </c>
      <c r="AK119" s="133">
        <f t="shared" si="2"/>
        <v>-9520.2791851251895</v>
      </c>
    </row>
    <row r="120" spans="1:37" ht="15">
      <c r="A120" s="184" t="s">
        <v>178</v>
      </c>
      <c r="B120" s="189"/>
      <c r="C120" s="214">
        <v>7142</v>
      </c>
      <c r="D120" s="196"/>
      <c r="E120" s="214">
        <v>754</v>
      </c>
      <c r="F120" s="196"/>
      <c r="G120" s="186"/>
      <c r="H120" s="186"/>
      <c r="I120" s="195">
        <v>7896</v>
      </c>
      <c r="J120" s="271"/>
      <c r="K120" s="195">
        <v>7896</v>
      </c>
      <c r="L120" s="184"/>
      <c r="M120" s="206"/>
      <c r="N120" s="206"/>
      <c r="O120" s="195">
        <v>754</v>
      </c>
      <c r="P120" s="206"/>
      <c r="Q120" s="195">
        <v>0</v>
      </c>
      <c r="R120" s="184"/>
      <c r="S120" s="184"/>
      <c r="T120" s="184"/>
      <c r="U120" s="184"/>
      <c r="V120" s="184"/>
      <c r="W120" s="184"/>
      <c r="X120" s="184"/>
      <c r="Y120" s="184"/>
      <c r="AA120" s="125" t="s">
        <v>178</v>
      </c>
      <c r="AB120" s="143"/>
      <c r="AC120" s="137">
        <f t="shared" si="2"/>
        <v>7142</v>
      </c>
      <c r="AD120" s="138">
        <f t="shared" si="2"/>
        <v>0</v>
      </c>
      <c r="AE120" s="137">
        <f t="shared" si="2"/>
        <v>754</v>
      </c>
      <c r="AF120" s="138">
        <f t="shared" si="2"/>
        <v>0</v>
      </c>
      <c r="AG120" s="138">
        <f t="shared" si="2"/>
        <v>0</v>
      </c>
      <c r="AH120" s="138">
        <f t="shared" si="2"/>
        <v>0</v>
      </c>
      <c r="AI120" s="138">
        <f t="shared" si="2"/>
        <v>7896</v>
      </c>
      <c r="AJ120" s="137">
        <f t="shared" si="2"/>
        <v>0</v>
      </c>
      <c r="AK120" s="138">
        <f t="shared" si="2"/>
        <v>7895.4043176475052</v>
      </c>
    </row>
    <row r="121" spans="1:37" ht="15">
      <c r="A121" s="184"/>
      <c r="B121" s="189"/>
      <c r="C121" s="212">
        <v>22149</v>
      </c>
      <c r="D121" s="184"/>
      <c r="E121" s="212">
        <v>1927</v>
      </c>
      <c r="F121" s="185">
        <v>0</v>
      </c>
      <c r="G121" s="185">
        <v>0</v>
      </c>
      <c r="H121" s="185">
        <v>0</v>
      </c>
      <c r="I121" s="185">
        <v>24076</v>
      </c>
      <c r="J121" s="212">
        <v>0</v>
      </c>
      <c r="K121" s="185">
        <v>24076</v>
      </c>
      <c r="L121" s="184"/>
      <c r="M121" s="185"/>
      <c r="N121" s="185"/>
      <c r="O121" s="185">
        <v>1927</v>
      </c>
      <c r="P121" s="185"/>
      <c r="Q121" s="185">
        <v>0</v>
      </c>
      <c r="R121" s="184"/>
      <c r="S121" s="184"/>
      <c r="T121" s="184"/>
      <c r="U121" s="184"/>
      <c r="V121" s="184"/>
      <c r="W121" s="184"/>
      <c r="X121" s="184"/>
      <c r="Y121" s="184"/>
      <c r="AB121" s="143"/>
      <c r="AC121" s="135">
        <f t="shared" si="2"/>
        <v>22149</v>
      </c>
      <c r="AD121" s="133">
        <f t="shared" si="2"/>
        <v>0</v>
      </c>
      <c r="AE121" s="135">
        <f t="shared" si="2"/>
        <v>1927</v>
      </c>
      <c r="AF121" s="133">
        <f t="shared" si="2"/>
        <v>0</v>
      </c>
      <c r="AG121" s="133">
        <f t="shared" si="2"/>
        <v>0</v>
      </c>
      <c r="AH121" s="133">
        <f t="shared" si="2"/>
        <v>0</v>
      </c>
      <c r="AI121" s="133">
        <f t="shared" si="2"/>
        <v>24076</v>
      </c>
      <c r="AJ121" s="135">
        <f t="shared" si="2"/>
        <v>0</v>
      </c>
      <c r="AK121" s="145">
        <f t="shared" si="2"/>
        <v>24076</v>
      </c>
    </row>
    <row r="122" spans="1:37" ht="15">
      <c r="A122" s="184" t="s">
        <v>179</v>
      </c>
      <c r="B122" s="189"/>
      <c r="C122" s="224"/>
      <c r="D122" s="184"/>
      <c r="E122" s="212"/>
      <c r="F122" s="184"/>
      <c r="G122" s="185"/>
      <c r="H122" s="185"/>
      <c r="I122" s="184"/>
      <c r="J122" s="192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AA122" s="125" t="s">
        <v>179</v>
      </c>
      <c r="AB122" s="143"/>
      <c r="AC122" s="146">
        <f t="shared" si="2"/>
        <v>0</v>
      </c>
      <c r="AD122" s="133">
        <f t="shared" si="2"/>
        <v>0</v>
      </c>
      <c r="AE122" s="135">
        <f t="shared" si="2"/>
        <v>0</v>
      </c>
      <c r="AF122" s="133">
        <f t="shared" si="2"/>
        <v>0</v>
      </c>
      <c r="AG122" s="133">
        <f t="shared" si="2"/>
        <v>0</v>
      </c>
      <c r="AH122" s="133">
        <f t="shared" si="2"/>
        <v>0</v>
      </c>
      <c r="AI122" s="133">
        <f t="shared" si="2"/>
        <v>0</v>
      </c>
      <c r="AJ122" s="135">
        <f t="shared" si="2"/>
        <v>0</v>
      </c>
      <c r="AK122" s="133">
        <f t="shared" si="2"/>
        <v>-10552.775973267757</v>
      </c>
    </row>
    <row r="123" spans="1:37" ht="15">
      <c r="A123" s="184" t="s">
        <v>180</v>
      </c>
      <c r="B123" s="189"/>
      <c r="C123" s="212">
        <v>827</v>
      </c>
      <c r="D123" s="184"/>
      <c r="E123" s="212">
        <v>189</v>
      </c>
      <c r="F123" s="192">
        <v>135</v>
      </c>
      <c r="G123" s="185"/>
      <c r="H123" s="185"/>
      <c r="I123" s="194">
        <v>1151</v>
      </c>
      <c r="J123" s="192"/>
      <c r="K123" s="194">
        <v>1151</v>
      </c>
      <c r="L123" s="184"/>
      <c r="M123" s="194"/>
      <c r="N123" s="194"/>
      <c r="O123" s="194">
        <v>189</v>
      </c>
      <c r="P123" s="194"/>
      <c r="Q123" s="194">
        <v>135</v>
      </c>
      <c r="R123" s="184"/>
      <c r="S123" s="184"/>
      <c r="T123" s="184"/>
      <c r="U123" s="184"/>
      <c r="V123" s="184"/>
      <c r="W123" s="184"/>
      <c r="X123" s="184"/>
      <c r="Y123" s="184"/>
      <c r="AA123" s="125" t="s">
        <v>180</v>
      </c>
      <c r="AB123" s="143"/>
      <c r="AC123" s="135">
        <f t="shared" si="2"/>
        <v>827</v>
      </c>
      <c r="AD123" s="133">
        <f t="shared" si="2"/>
        <v>0</v>
      </c>
      <c r="AE123" s="135">
        <f t="shared" si="2"/>
        <v>189</v>
      </c>
      <c r="AF123" s="135">
        <f t="shared" si="2"/>
        <v>135</v>
      </c>
      <c r="AG123" s="133">
        <f t="shared" si="2"/>
        <v>0</v>
      </c>
      <c r="AH123" s="133">
        <f t="shared" si="2"/>
        <v>0</v>
      </c>
      <c r="AI123" s="133">
        <f t="shared" si="2"/>
        <v>1151</v>
      </c>
      <c r="AJ123" s="135">
        <f t="shared" si="2"/>
        <v>0</v>
      </c>
      <c r="AK123" s="145">
        <f t="shared" si="2"/>
        <v>-4557.2018461197977</v>
      </c>
    </row>
    <row r="124" spans="1:37" ht="15">
      <c r="A124" s="184" t="s">
        <v>181</v>
      </c>
      <c r="B124" s="189"/>
      <c r="C124" s="212">
        <v>6748</v>
      </c>
      <c r="D124" s="184"/>
      <c r="E124" s="212">
        <v>211</v>
      </c>
      <c r="F124" s="185">
        <v>100</v>
      </c>
      <c r="G124" s="185"/>
      <c r="H124" s="185"/>
      <c r="I124" s="194">
        <v>7059</v>
      </c>
      <c r="J124" s="192"/>
      <c r="K124" s="194">
        <v>7059</v>
      </c>
      <c r="L124" s="184"/>
      <c r="M124" s="194"/>
      <c r="N124" s="194"/>
      <c r="O124" s="194">
        <v>211</v>
      </c>
      <c r="P124" s="194"/>
      <c r="Q124" s="194">
        <v>100</v>
      </c>
      <c r="R124" s="184"/>
      <c r="S124" s="184"/>
      <c r="T124" s="184"/>
      <c r="U124" s="184"/>
      <c r="V124" s="184"/>
      <c r="W124" s="184"/>
      <c r="X124" s="184"/>
      <c r="Y124" s="184"/>
      <c r="AA124" s="125" t="s">
        <v>181</v>
      </c>
      <c r="AB124" s="143"/>
      <c r="AC124" s="135">
        <f t="shared" ref="AC124:AK139" si="3">C124-C177</f>
        <v>6748</v>
      </c>
      <c r="AD124" s="133">
        <f t="shared" si="3"/>
        <v>0</v>
      </c>
      <c r="AE124" s="135">
        <f t="shared" si="3"/>
        <v>211</v>
      </c>
      <c r="AF124" s="133">
        <f t="shared" si="3"/>
        <v>100</v>
      </c>
      <c r="AG124" s="133">
        <f t="shared" si="3"/>
        <v>0</v>
      </c>
      <c r="AH124" s="133">
        <f t="shared" si="3"/>
        <v>0</v>
      </c>
      <c r="AI124" s="133">
        <f t="shared" si="3"/>
        <v>7059</v>
      </c>
      <c r="AJ124" s="135">
        <f t="shared" si="3"/>
        <v>0</v>
      </c>
      <c r="AK124" s="133">
        <f t="shared" si="3"/>
        <v>2214.4258728520408</v>
      </c>
    </row>
    <row r="125" spans="1:37" ht="15">
      <c r="A125" s="184" t="s">
        <v>182</v>
      </c>
      <c r="B125" s="189"/>
      <c r="C125" s="212">
        <v>8866</v>
      </c>
      <c r="D125" s="184"/>
      <c r="E125" s="212">
        <v>4</v>
      </c>
      <c r="F125" s="185"/>
      <c r="G125" s="185"/>
      <c r="H125" s="185"/>
      <c r="I125" s="194">
        <v>8870</v>
      </c>
      <c r="J125" s="209"/>
      <c r="K125" s="194">
        <v>8870</v>
      </c>
      <c r="L125" s="184"/>
      <c r="M125" s="194"/>
      <c r="N125" s="185"/>
      <c r="O125" s="194">
        <v>4</v>
      </c>
      <c r="P125" s="194"/>
      <c r="Q125" s="194">
        <v>0</v>
      </c>
      <c r="R125" s="184"/>
      <c r="S125" s="184"/>
      <c r="T125" s="184"/>
      <c r="U125" s="184"/>
      <c r="V125" s="184"/>
      <c r="W125" s="184"/>
      <c r="X125" s="184"/>
      <c r="Y125" s="184"/>
      <c r="AA125" s="125" t="s">
        <v>182</v>
      </c>
      <c r="AB125" s="143"/>
      <c r="AC125" s="135">
        <f t="shared" si="3"/>
        <v>8866</v>
      </c>
      <c r="AD125" s="133">
        <f t="shared" si="3"/>
        <v>0</v>
      </c>
      <c r="AE125" s="135">
        <f t="shared" si="3"/>
        <v>4</v>
      </c>
      <c r="AF125" s="133">
        <f t="shared" si="3"/>
        <v>0</v>
      </c>
      <c r="AG125" s="133">
        <f t="shared" si="3"/>
        <v>0</v>
      </c>
      <c r="AH125" s="133">
        <f t="shared" si="3"/>
        <v>0</v>
      </c>
      <c r="AI125" s="133">
        <f t="shared" si="3"/>
        <v>8870</v>
      </c>
      <c r="AJ125" s="135">
        <f t="shared" si="3"/>
        <v>0</v>
      </c>
      <c r="AK125" s="145">
        <f t="shared" si="3"/>
        <v>6339.2422282276839</v>
      </c>
    </row>
    <row r="126" spans="1:37" ht="15">
      <c r="A126" s="184" t="s">
        <v>183</v>
      </c>
      <c r="B126" s="189"/>
      <c r="C126" s="214">
        <v>574</v>
      </c>
      <c r="D126" s="196"/>
      <c r="E126" s="214">
        <v>0</v>
      </c>
      <c r="F126" s="196"/>
      <c r="G126" s="186"/>
      <c r="H126" s="186"/>
      <c r="I126" s="195">
        <v>574</v>
      </c>
      <c r="J126" s="214"/>
      <c r="K126" s="195">
        <v>574</v>
      </c>
      <c r="L126" s="184"/>
      <c r="M126" s="206"/>
      <c r="N126" s="206"/>
      <c r="O126" s="195">
        <v>0</v>
      </c>
      <c r="P126" s="206"/>
      <c r="Q126" s="195">
        <v>0</v>
      </c>
      <c r="R126" s="184"/>
      <c r="S126" s="184"/>
      <c r="T126" s="268"/>
      <c r="U126" s="184"/>
      <c r="V126" s="184"/>
      <c r="W126" s="184"/>
      <c r="X126" s="184"/>
      <c r="Y126" s="184"/>
      <c r="AA126" s="125" t="s">
        <v>183</v>
      </c>
      <c r="AB126" s="143"/>
      <c r="AC126" s="137">
        <f t="shared" si="3"/>
        <v>574</v>
      </c>
      <c r="AD126" s="138">
        <f t="shared" si="3"/>
        <v>0</v>
      </c>
      <c r="AE126" s="137">
        <f t="shared" si="3"/>
        <v>0</v>
      </c>
      <c r="AF126" s="138">
        <f t="shared" si="3"/>
        <v>0</v>
      </c>
      <c r="AG126" s="138">
        <f t="shared" si="3"/>
        <v>0</v>
      </c>
      <c r="AH126" s="138">
        <f t="shared" si="3"/>
        <v>0</v>
      </c>
      <c r="AI126" s="138">
        <f t="shared" si="3"/>
        <v>574</v>
      </c>
      <c r="AJ126" s="137">
        <f t="shared" si="3"/>
        <v>0</v>
      </c>
      <c r="AK126" s="147">
        <f t="shared" si="3"/>
        <v>-1399.1285357426675</v>
      </c>
    </row>
    <row r="127" spans="1:37" ht="15">
      <c r="A127" s="184"/>
      <c r="B127" s="189"/>
      <c r="C127" s="212">
        <v>17015</v>
      </c>
      <c r="D127" s="185">
        <v>0</v>
      </c>
      <c r="E127" s="185">
        <v>404</v>
      </c>
      <c r="F127" s="185">
        <v>235</v>
      </c>
      <c r="G127" s="185">
        <v>0</v>
      </c>
      <c r="H127" s="185">
        <v>0</v>
      </c>
      <c r="I127" s="185">
        <v>17654</v>
      </c>
      <c r="J127" s="212">
        <v>0</v>
      </c>
      <c r="K127" s="185">
        <v>17654</v>
      </c>
      <c r="L127" s="184"/>
      <c r="M127" s="185"/>
      <c r="N127" s="185"/>
      <c r="O127" s="185">
        <v>404</v>
      </c>
      <c r="P127" s="185"/>
      <c r="Q127" s="185">
        <v>235</v>
      </c>
      <c r="R127" s="184"/>
      <c r="S127" s="184"/>
      <c r="T127" s="184"/>
      <c r="U127" s="184"/>
      <c r="V127" s="184"/>
      <c r="W127" s="184"/>
      <c r="X127" s="184"/>
      <c r="Y127" s="184"/>
      <c r="AB127" s="143"/>
      <c r="AC127" s="135">
        <f t="shared" si="3"/>
        <v>17015</v>
      </c>
      <c r="AD127" s="133">
        <f t="shared" si="3"/>
        <v>0</v>
      </c>
      <c r="AE127" s="133">
        <f t="shared" si="3"/>
        <v>404</v>
      </c>
      <c r="AF127" s="133">
        <f t="shared" si="3"/>
        <v>235</v>
      </c>
      <c r="AG127" s="133">
        <f t="shared" si="3"/>
        <v>0</v>
      </c>
      <c r="AH127" s="133">
        <f t="shared" si="3"/>
        <v>0</v>
      </c>
      <c r="AI127" s="133">
        <f t="shared" si="3"/>
        <v>17654</v>
      </c>
      <c r="AJ127" s="135">
        <f t="shared" si="3"/>
        <v>0</v>
      </c>
      <c r="AK127" s="133">
        <f t="shared" si="3"/>
        <v>17452.97853897035</v>
      </c>
    </row>
    <row r="128" spans="1:37" ht="15">
      <c r="A128" s="184"/>
      <c r="B128" s="189"/>
      <c r="C128" s="212"/>
      <c r="D128" s="184"/>
      <c r="E128" s="185"/>
      <c r="F128" s="184"/>
      <c r="G128" s="185"/>
      <c r="H128" s="185"/>
      <c r="I128" s="184"/>
      <c r="J128" s="192"/>
      <c r="K128" s="184"/>
      <c r="L128" s="184"/>
      <c r="M128" s="184"/>
      <c r="N128" s="194"/>
      <c r="O128" s="194">
        <v>0</v>
      </c>
      <c r="P128" s="194"/>
      <c r="Q128" s="194">
        <v>0</v>
      </c>
      <c r="R128" s="184"/>
      <c r="S128" s="184"/>
      <c r="T128" s="184"/>
      <c r="U128" s="184"/>
      <c r="V128" s="184"/>
      <c r="W128" s="184"/>
      <c r="X128" s="184"/>
      <c r="Y128" s="184"/>
      <c r="AB128" s="143"/>
      <c r="AC128" s="135">
        <f t="shared" si="3"/>
        <v>0</v>
      </c>
      <c r="AD128" s="133">
        <f t="shared" si="3"/>
        <v>0</v>
      </c>
      <c r="AE128" s="133">
        <f t="shared" si="3"/>
        <v>0</v>
      </c>
      <c r="AF128" s="133">
        <f t="shared" si="3"/>
        <v>0</v>
      </c>
      <c r="AG128" s="133">
        <f t="shared" si="3"/>
        <v>0</v>
      </c>
      <c r="AH128" s="133">
        <f t="shared" si="3"/>
        <v>0</v>
      </c>
      <c r="AI128" s="133">
        <f t="shared" si="3"/>
        <v>0</v>
      </c>
      <c r="AJ128" s="135">
        <f t="shared" si="3"/>
        <v>0</v>
      </c>
      <c r="AK128" s="133">
        <f t="shared" si="3"/>
        <v>-356.607775</v>
      </c>
    </row>
    <row r="129" spans="1:37" ht="15">
      <c r="A129" s="192" t="s">
        <v>184</v>
      </c>
      <c r="B129" s="193"/>
      <c r="C129" s="212">
        <v>-3569</v>
      </c>
      <c r="D129" s="184"/>
      <c r="E129" s="185">
        <v>17</v>
      </c>
      <c r="F129" s="184"/>
      <c r="G129" s="185"/>
      <c r="H129" s="185"/>
      <c r="I129" s="194">
        <v>-3552</v>
      </c>
      <c r="J129" s="192"/>
      <c r="K129" s="194">
        <v>-3552</v>
      </c>
      <c r="L129" s="184"/>
      <c r="M129" s="194"/>
      <c r="N129" s="194"/>
      <c r="O129" s="194">
        <v>17</v>
      </c>
      <c r="P129" s="194"/>
      <c r="Q129" s="194">
        <v>0</v>
      </c>
      <c r="R129" s="184"/>
      <c r="S129" s="184"/>
      <c r="T129" s="184"/>
      <c r="AA129" s="127" t="s">
        <v>184</v>
      </c>
      <c r="AB129" s="148"/>
      <c r="AC129" s="135">
        <f t="shared" si="3"/>
        <v>-3569</v>
      </c>
      <c r="AD129" s="133">
        <f t="shared" si="3"/>
        <v>0</v>
      </c>
      <c r="AE129" s="133">
        <f t="shared" si="3"/>
        <v>17</v>
      </c>
      <c r="AF129" s="133">
        <f t="shared" si="3"/>
        <v>0</v>
      </c>
      <c r="AG129" s="133">
        <f t="shared" si="3"/>
        <v>0</v>
      </c>
      <c r="AH129" s="133">
        <f t="shared" si="3"/>
        <v>0</v>
      </c>
      <c r="AI129" s="133">
        <f t="shared" si="3"/>
        <v>-3552</v>
      </c>
      <c r="AJ129" s="135">
        <f t="shared" si="3"/>
        <v>0</v>
      </c>
      <c r="AK129" s="133">
        <f t="shared" si="3"/>
        <v>-3333.6666666666665</v>
      </c>
    </row>
    <row r="130" spans="1:37" ht="15">
      <c r="A130" s="184" t="s">
        <v>185</v>
      </c>
      <c r="B130" s="189"/>
      <c r="C130" s="214">
        <v>1395</v>
      </c>
      <c r="D130" s="196"/>
      <c r="E130" s="214">
        <v>0</v>
      </c>
      <c r="F130" s="186"/>
      <c r="G130" s="186"/>
      <c r="H130" s="186"/>
      <c r="I130" s="195">
        <v>1395</v>
      </c>
      <c r="J130" s="196"/>
      <c r="K130" s="195">
        <v>1395</v>
      </c>
      <c r="L130" s="184"/>
      <c r="M130" s="206"/>
      <c r="N130" s="206"/>
      <c r="O130" s="195">
        <v>0</v>
      </c>
      <c r="P130" s="206"/>
      <c r="Q130" s="195">
        <v>0</v>
      </c>
      <c r="R130" s="184"/>
      <c r="S130" s="184"/>
      <c r="T130" s="184"/>
      <c r="AA130" s="125" t="s">
        <v>185</v>
      </c>
      <c r="AB130" s="143"/>
      <c r="AC130" s="137">
        <f t="shared" si="3"/>
        <v>1395</v>
      </c>
      <c r="AD130" s="138">
        <f t="shared" si="3"/>
        <v>0</v>
      </c>
      <c r="AE130" s="137">
        <f t="shared" si="3"/>
        <v>0</v>
      </c>
      <c r="AF130" s="138">
        <f t="shared" si="3"/>
        <v>0</v>
      </c>
      <c r="AG130" s="138">
        <f t="shared" si="3"/>
        <v>0</v>
      </c>
      <c r="AH130" s="138">
        <f t="shared" si="3"/>
        <v>0</v>
      </c>
      <c r="AI130" s="138">
        <f t="shared" si="3"/>
        <v>1395</v>
      </c>
      <c r="AJ130" s="138">
        <f t="shared" si="3"/>
        <v>0</v>
      </c>
      <c r="AK130" s="147">
        <f t="shared" si="3"/>
        <v>1355</v>
      </c>
    </row>
    <row r="131" spans="1:37" ht="15">
      <c r="A131" s="184"/>
      <c r="B131" s="189"/>
      <c r="C131" s="212"/>
      <c r="D131" s="184"/>
      <c r="E131" s="185"/>
      <c r="F131" s="184"/>
      <c r="G131" s="185"/>
      <c r="H131" s="185"/>
      <c r="I131" s="184"/>
      <c r="J131" s="184"/>
      <c r="K131" s="184"/>
      <c r="L131" s="184"/>
      <c r="M131" s="184"/>
      <c r="N131" s="184"/>
      <c r="O131" s="184"/>
      <c r="P131" s="184"/>
      <c r="Q131" s="184"/>
      <c r="R131" s="184"/>
      <c r="S131" s="184"/>
      <c r="T131" s="184"/>
      <c r="AB131" s="143"/>
      <c r="AC131" s="135">
        <f t="shared" si="3"/>
        <v>0</v>
      </c>
      <c r="AD131" s="133">
        <f t="shared" si="3"/>
        <v>0</v>
      </c>
      <c r="AE131" s="133">
        <f t="shared" si="3"/>
        <v>0</v>
      </c>
      <c r="AF131" s="133">
        <f t="shared" si="3"/>
        <v>0</v>
      </c>
      <c r="AG131" s="133">
        <f t="shared" si="3"/>
        <v>0</v>
      </c>
      <c r="AH131" s="133">
        <f t="shared" si="3"/>
        <v>0</v>
      </c>
      <c r="AI131" s="133">
        <f t="shared" si="3"/>
        <v>0</v>
      </c>
      <c r="AJ131" s="133">
        <f t="shared" si="3"/>
        <v>0</v>
      </c>
      <c r="AK131" s="133">
        <f t="shared" si="3"/>
        <v>-250</v>
      </c>
    </row>
    <row r="132" spans="1:37" ht="15">
      <c r="A132" s="184" t="s">
        <v>186</v>
      </c>
      <c r="B132" s="189"/>
      <c r="C132" s="185">
        <v>-1245</v>
      </c>
      <c r="D132" s="185">
        <v>0</v>
      </c>
      <c r="E132" s="185">
        <v>-1907</v>
      </c>
      <c r="F132" s="185">
        <v>-5403</v>
      </c>
      <c r="G132" s="185">
        <v>0</v>
      </c>
      <c r="H132" s="185">
        <v>0</v>
      </c>
      <c r="I132" s="185">
        <v>-8555</v>
      </c>
      <c r="J132" s="185">
        <v>-5024</v>
      </c>
      <c r="K132" s="185">
        <v>-3531</v>
      </c>
      <c r="L132" s="184"/>
      <c r="M132" s="185"/>
      <c r="N132" s="185"/>
      <c r="O132" s="185">
        <v>-2312</v>
      </c>
      <c r="P132" s="185"/>
      <c r="Q132" s="185">
        <v>-5403</v>
      </c>
      <c r="R132" s="184"/>
      <c r="S132" s="184"/>
      <c r="T132" s="184"/>
      <c r="AA132" s="125" t="s">
        <v>186</v>
      </c>
      <c r="AB132" s="143"/>
      <c r="AC132" s="133">
        <f t="shared" si="3"/>
        <v>-1245</v>
      </c>
      <c r="AD132" s="133">
        <f t="shared" si="3"/>
        <v>0</v>
      </c>
      <c r="AE132" s="133">
        <f t="shared" si="3"/>
        <v>-1907</v>
      </c>
      <c r="AF132" s="133">
        <f t="shared" si="3"/>
        <v>-5403</v>
      </c>
      <c r="AG132" s="133">
        <f t="shared" si="3"/>
        <v>0</v>
      </c>
      <c r="AH132" s="133">
        <f t="shared" si="3"/>
        <v>0</v>
      </c>
      <c r="AI132" s="133">
        <f t="shared" si="3"/>
        <v>-8555</v>
      </c>
      <c r="AJ132" s="133">
        <f t="shared" si="3"/>
        <v>-5024</v>
      </c>
      <c r="AK132" s="133">
        <f t="shared" si="3"/>
        <v>-3522.6666666666665</v>
      </c>
    </row>
    <row r="133" spans="1:37" ht="15">
      <c r="A133" s="184"/>
      <c r="B133" s="189"/>
      <c r="C133" s="185"/>
      <c r="D133" s="184"/>
      <c r="E133" s="185"/>
      <c r="F133" s="184"/>
      <c r="G133" s="185"/>
      <c r="H133" s="185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AB133" s="143"/>
      <c r="AC133" s="133">
        <f t="shared" si="3"/>
        <v>0</v>
      </c>
      <c r="AD133" s="133">
        <f t="shared" si="3"/>
        <v>0</v>
      </c>
      <c r="AE133" s="133">
        <f t="shared" si="3"/>
        <v>0</v>
      </c>
      <c r="AF133" s="133">
        <f t="shared" si="3"/>
        <v>0</v>
      </c>
      <c r="AG133" s="133">
        <f t="shared" si="3"/>
        <v>0</v>
      </c>
      <c r="AH133" s="133">
        <f t="shared" si="3"/>
        <v>0</v>
      </c>
      <c r="AI133" s="133">
        <f t="shared" si="3"/>
        <v>0</v>
      </c>
      <c r="AJ133" s="133">
        <f t="shared" si="3"/>
        <v>0</v>
      </c>
      <c r="AK133" s="133">
        <f t="shared" si="3"/>
        <v>0</v>
      </c>
    </row>
    <row r="134" spans="1:37" ht="15">
      <c r="A134" s="184" t="s">
        <v>187</v>
      </c>
      <c r="B134" s="189"/>
      <c r="C134" s="224">
        <v>175</v>
      </c>
      <c r="D134" s="184"/>
      <c r="E134" s="185">
        <v>0</v>
      </c>
      <c r="F134" s="184"/>
      <c r="G134" s="185"/>
      <c r="H134" s="185"/>
      <c r="I134" s="194">
        <v>175</v>
      </c>
      <c r="J134" s="184"/>
      <c r="K134" s="194">
        <v>175</v>
      </c>
      <c r="L134" s="184"/>
      <c r="M134" s="194"/>
      <c r="N134" s="194"/>
      <c r="O134" s="194"/>
      <c r="P134" s="194"/>
      <c r="Q134" s="194">
        <v>0</v>
      </c>
      <c r="R134" s="184"/>
      <c r="S134" s="184"/>
      <c r="T134" s="194"/>
      <c r="AA134" s="125" t="s">
        <v>187</v>
      </c>
      <c r="AB134" s="143"/>
      <c r="AC134" s="146">
        <f t="shared" si="3"/>
        <v>175</v>
      </c>
      <c r="AD134" s="133">
        <f t="shared" si="3"/>
        <v>0</v>
      </c>
      <c r="AE134" s="133">
        <f t="shared" si="3"/>
        <v>0</v>
      </c>
      <c r="AF134" s="133">
        <f t="shared" si="3"/>
        <v>0</v>
      </c>
      <c r="AG134" s="133">
        <f t="shared" si="3"/>
        <v>0</v>
      </c>
      <c r="AH134" s="133">
        <f t="shared" si="3"/>
        <v>0</v>
      </c>
      <c r="AI134" s="133">
        <f t="shared" si="3"/>
        <v>175</v>
      </c>
      <c r="AJ134" s="133">
        <f t="shared" si="3"/>
        <v>0</v>
      </c>
      <c r="AK134" s="133">
        <f t="shared" si="3"/>
        <v>1842.3769621482606</v>
      </c>
    </row>
    <row r="135" spans="1:37" ht="15">
      <c r="A135" s="184"/>
      <c r="B135" s="189"/>
      <c r="C135" s="186"/>
      <c r="D135" s="196"/>
      <c r="E135" s="186"/>
      <c r="F135" s="196"/>
      <c r="G135" s="186"/>
      <c r="H135" s="186"/>
      <c r="I135" s="196"/>
      <c r="J135" s="196"/>
      <c r="K135" s="196"/>
      <c r="L135" s="184"/>
      <c r="M135" s="204"/>
      <c r="N135" s="204"/>
      <c r="O135" s="196"/>
      <c r="P135" s="204"/>
      <c r="Q135" s="196"/>
      <c r="R135" s="184"/>
      <c r="S135" s="184"/>
      <c r="T135" s="184"/>
      <c r="AB135" s="143"/>
      <c r="AC135" s="138">
        <f t="shared" si="3"/>
        <v>0</v>
      </c>
      <c r="AD135" s="138">
        <f t="shared" si="3"/>
        <v>0</v>
      </c>
      <c r="AE135" s="138">
        <f t="shared" si="3"/>
        <v>0</v>
      </c>
      <c r="AF135" s="138">
        <f t="shared" si="3"/>
        <v>0</v>
      </c>
      <c r="AG135" s="138">
        <f t="shared" si="3"/>
        <v>0</v>
      </c>
      <c r="AH135" s="138">
        <f t="shared" si="3"/>
        <v>0</v>
      </c>
      <c r="AI135" s="138">
        <f t="shared" si="3"/>
        <v>0</v>
      </c>
      <c r="AJ135" s="138">
        <f t="shared" si="3"/>
        <v>0</v>
      </c>
      <c r="AK135" s="138">
        <f t="shared" si="3"/>
        <v>-140.84719683872652</v>
      </c>
    </row>
    <row r="136" spans="1:37" ht="15">
      <c r="A136" s="184" t="s">
        <v>188</v>
      </c>
      <c r="B136" s="189"/>
      <c r="C136" s="185">
        <v>-1070</v>
      </c>
      <c r="D136" s="185">
        <v>0</v>
      </c>
      <c r="E136" s="185">
        <v>-1907</v>
      </c>
      <c r="F136" s="185">
        <v>-5403</v>
      </c>
      <c r="G136" s="185">
        <v>0</v>
      </c>
      <c r="H136" s="185">
        <v>0</v>
      </c>
      <c r="I136" s="185">
        <v>-8380</v>
      </c>
      <c r="J136" s="185">
        <v>-5024</v>
      </c>
      <c r="K136" s="185">
        <v>-3356</v>
      </c>
      <c r="L136" s="184"/>
      <c r="M136" s="185"/>
      <c r="N136" s="185"/>
      <c r="O136" s="185">
        <v>-2312</v>
      </c>
      <c r="P136" s="185"/>
      <c r="Q136" s="185">
        <v>-5403</v>
      </c>
      <c r="R136" s="184"/>
      <c r="S136" s="184"/>
      <c r="T136" s="184"/>
      <c r="AA136" s="125" t="s">
        <v>188</v>
      </c>
      <c r="AB136" s="143"/>
      <c r="AC136" s="133">
        <f t="shared" si="3"/>
        <v>-1070</v>
      </c>
      <c r="AD136" s="133">
        <f t="shared" si="3"/>
        <v>0</v>
      </c>
      <c r="AE136" s="133">
        <f t="shared" si="3"/>
        <v>-1907</v>
      </c>
      <c r="AF136" s="133">
        <f t="shared" si="3"/>
        <v>-5403</v>
      </c>
      <c r="AG136" s="133">
        <f t="shared" si="3"/>
        <v>0</v>
      </c>
      <c r="AH136" s="133">
        <f t="shared" si="3"/>
        <v>0</v>
      </c>
      <c r="AI136" s="133">
        <f t="shared" si="3"/>
        <v>-8380</v>
      </c>
      <c r="AJ136" s="133">
        <f t="shared" si="3"/>
        <v>-5024</v>
      </c>
      <c r="AK136" s="133">
        <f t="shared" si="3"/>
        <v>-2689.2710906615084</v>
      </c>
    </row>
    <row r="137" spans="1:37" ht="15">
      <c r="A137" s="184"/>
      <c r="B137" s="189"/>
      <c r="C137" s="185"/>
      <c r="D137" s="184"/>
      <c r="E137" s="185"/>
      <c r="F137" s="184"/>
      <c r="G137" s="185"/>
      <c r="H137" s="185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AB137" s="143"/>
      <c r="AC137" s="133">
        <f t="shared" si="3"/>
        <v>0</v>
      </c>
      <c r="AD137" s="133">
        <f t="shared" si="3"/>
        <v>0</v>
      </c>
      <c r="AE137" s="133">
        <f t="shared" si="3"/>
        <v>0</v>
      </c>
      <c r="AF137" s="133">
        <f t="shared" si="3"/>
        <v>0</v>
      </c>
      <c r="AG137" s="133">
        <f t="shared" si="3"/>
        <v>0</v>
      </c>
      <c r="AH137" s="133">
        <f t="shared" si="3"/>
        <v>0</v>
      </c>
      <c r="AI137" s="133">
        <f t="shared" si="3"/>
        <v>0</v>
      </c>
      <c r="AJ137" s="133">
        <f t="shared" si="3"/>
        <v>0</v>
      </c>
      <c r="AK137" s="133">
        <f t="shared" si="3"/>
        <v>1141.4952496484957</v>
      </c>
    </row>
    <row r="138" spans="1:37" ht="15">
      <c r="A138" s="184" t="s">
        <v>189</v>
      </c>
      <c r="B138" s="189"/>
      <c r="C138" s="224">
        <v>442</v>
      </c>
      <c r="D138" s="184"/>
      <c r="E138" s="185"/>
      <c r="F138" s="184"/>
      <c r="G138" s="185"/>
      <c r="H138" s="185"/>
      <c r="I138" s="194">
        <v>442</v>
      </c>
      <c r="J138" s="184"/>
      <c r="K138" s="194">
        <v>442</v>
      </c>
      <c r="L138" s="184"/>
      <c r="M138" s="194"/>
      <c r="N138" s="194"/>
      <c r="O138" s="194">
        <v>0</v>
      </c>
      <c r="P138" s="194"/>
      <c r="Q138" s="194">
        <v>0</v>
      </c>
      <c r="R138" s="184"/>
      <c r="S138" s="184"/>
      <c r="T138" s="224">
        <v>502</v>
      </c>
      <c r="AA138" s="125" t="s">
        <v>189</v>
      </c>
      <c r="AB138" s="143"/>
      <c r="AC138" s="146">
        <f t="shared" si="3"/>
        <v>442</v>
      </c>
      <c r="AD138" s="133">
        <f t="shared" si="3"/>
        <v>0</v>
      </c>
      <c r="AE138" s="133">
        <f t="shared" si="3"/>
        <v>0</v>
      </c>
      <c r="AF138" s="133">
        <f t="shared" si="3"/>
        <v>0</v>
      </c>
      <c r="AG138" s="133">
        <f t="shared" si="3"/>
        <v>0</v>
      </c>
      <c r="AH138" s="133">
        <f t="shared" si="3"/>
        <v>0</v>
      </c>
      <c r="AI138" s="133">
        <f t="shared" si="3"/>
        <v>442</v>
      </c>
      <c r="AJ138" s="133">
        <f t="shared" si="3"/>
        <v>0</v>
      </c>
      <c r="AK138" s="133">
        <f t="shared" si="3"/>
        <v>1238.9731712558578</v>
      </c>
    </row>
    <row r="139" spans="1:37" ht="15">
      <c r="A139" s="184" t="s">
        <v>190</v>
      </c>
      <c r="B139" s="189"/>
      <c r="C139" s="224">
        <v>1607</v>
      </c>
      <c r="D139" s="184"/>
      <c r="E139" s="185"/>
      <c r="F139" s="184"/>
      <c r="G139" s="185"/>
      <c r="H139" s="185"/>
      <c r="I139" s="194">
        <v>1607</v>
      </c>
      <c r="J139" s="184"/>
      <c r="K139" s="194">
        <v>1607</v>
      </c>
      <c r="L139" s="184"/>
      <c r="M139" s="194"/>
      <c r="N139" s="194"/>
      <c r="O139" s="194">
        <v>0</v>
      </c>
      <c r="P139" s="194"/>
      <c r="Q139" s="194">
        <v>0</v>
      </c>
      <c r="R139" s="184"/>
      <c r="S139" s="184"/>
      <c r="T139" s="224">
        <v>1769</v>
      </c>
      <c r="AA139" s="125" t="s">
        <v>190</v>
      </c>
      <c r="AB139" s="143"/>
      <c r="AC139" s="146">
        <f t="shared" si="3"/>
        <v>1607</v>
      </c>
      <c r="AD139" s="133">
        <f t="shared" si="3"/>
        <v>0</v>
      </c>
      <c r="AE139" s="133">
        <f t="shared" si="3"/>
        <v>0</v>
      </c>
      <c r="AF139" s="133">
        <f t="shared" si="3"/>
        <v>0</v>
      </c>
      <c r="AG139" s="133">
        <f t="shared" si="3"/>
        <v>0</v>
      </c>
      <c r="AH139" s="133">
        <f t="shared" si="3"/>
        <v>0</v>
      </c>
      <c r="AI139" s="133">
        <f t="shared" si="3"/>
        <v>1607</v>
      </c>
      <c r="AJ139" s="133">
        <f t="shared" si="3"/>
        <v>0</v>
      </c>
      <c r="AK139" s="133">
        <f t="shared" si="3"/>
        <v>3955.0360527856596</v>
      </c>
    </row>
    <row r="140" spans="1:37" ht="15">
      <c r="A140" s="191" t="s">
        <v>191</v>
      </c>
      <c r="B140" s="189"/>
      <c r="C140" s="202">
        <v>-615</v>
      </c>
      <c r="D140" s="184"/>
      <c r="E140" s="185"/>
      <c r="F140" s="184"/>
      <c r="G140" s="185"/>
      <c r="H140" s="185"/>
      <c r="I140" s="194">
        <v>-615</v>
      </c>
      <c r="J140" s="194">
        <v>0</v>
      </c>
      <c r="K140" s="194">
        <v>-615</v>
      </c>
      <c r="L140" s="184"/>
      <c r="M140" s="194"/>
      <c r="N140" s="194"/>
      <c r="O140" s="194">
        <v>0</v>
      </c>
      <c r="P140" s="194"/>
      <c r="Q140" s="194">
        <v>0</v>
      </c>
      <c r="R140" s="184"/>
      <c r="S140" s="184"/>
      <c r="T140" s="184"/>
      <c r="AA140" s="136" t="s">
        <v>191</v>
      </c>
      <c r="AB140" s="143"/>
      <c r="AC140" s="139">
        <f t="shared" ref="AC140:AK145" si="4">C140-C193</f>
        <v>-615</v>
      </c>
      <c r="AD140" s="133">
        <f t="shared" si="4"/>
        <v>0</v>
      </c>
      <c r="AE140" s="133">
        <f t="shared" si="4"/>
        <v>0</v>
      </c>
      <c r="AF140" s="133">
        <f t="shared" si="4"/>
        <v>0</v>
      </c>
      <c r="AG140" s="133">
        <f t="shared" si="4"/>
        <v>0</v>
      </c>
      <c r="AH140" s="133">
        <f t="shared" si="4"/>
        <v>0</v>
      </c>
      <c r="AI140" s="133">
        <f t="shared" si="4"/>
        <v>-615</v>
      </c>
      <c r="AJ140" s="133">
        <f t="shared" si="4"/>
        <v>0</v>
      </c>
      <c r="AK140" s="133">
        <f t="shared" si="4"/>
        <v>-1307.3999532733528</v>
      </c>
    </row>
    <row r="141" spans="1:37" ht="15">
      <c r="A141" s="184" t="s">
        <v>192</v>
      </c>
      <c r="B141" s="189"/>
      <c r="C141" s="224">
        <v>640</v>
      </c>
      <c r="D141" s="184"/>
      <c r="E141" s="185">
        <v>-12</v>
      </c>
      <c r="F141" s="184"/>
      <c r="G141" s="185"/>
      <c r="H141" s="185"/>
      <c r="I141" s="194">
        <v>628</v>
      </c>
      <c r="J141" s="184"/>
      <c r="K141" s="194">
        <v>628</v>
      </c>
      <c r="L141" s="184"/>
      <c r="M141" s="194"/>
      <c r="N141" s="194"/>
      <c r="O141" s="194">
        <v>-12</v>
      </c>
      <c r="P141" s="194"/>
      <c r="Q141" s="194">
        <v>0</v>
      </c>
      <c r="R141" s="184"/>
      <c r="S141" s="184"/>
      <c r="T141" s="184"/>
      <c r="AA141" s="125" t="s">
        <v>192</v>
      </c>
      <c r="AB141" s="143"/>
      <c r="AC141" s="146">
        <f t="shared" si="4"/>
        <v>640</v>
      </c>
      <c r="AD141" s="133">
        <f t="shared" si="4"/>
        <v>0</v>
      </c>
      <c r="AE141" s="133">
        <f t="shared" si="4"/>
        <v>-12</v>
      </c>
      <c r="AF141" s="133">
        <f t="shared" si="4"/>
        <v>0</v>
      </c>
      <c r="AG141" s="133">
        <f t="shared" si="4"/>
        <v>0</v>
      </c>
      <c r="AH141" s="133">
        <f t="shared" si="4"/>
        <v>0</v>
      </c>
      <c r="AI141" s="133">
        <f t="shared" si="4"/>
        <v>628</v>
      </c>
      <c r="AJ141" s="133">
        <f t="shared" si="4"/>
        <v>0</v>
      </c>
      <c r="AK141" s="133">
        <f t="shared" si="4"/>
        <v>-447.39833966820834</v>
      </c>
    </row>
    <row r="142" spans="1:37" ht="15">
      <c r="A142" s="184" t="s">
        <v>193</v>
      </c>
      <c r="B142" s="189"/>
      <c r="C142" s="185"/>
      <c r="D142" s="184"/>
      <c r="E142" s="185"/>
      <c r="F142" s="184"/>
      <c r="G142" s="185"/>
      <c r="H142" s="185"/>
      <c r="I142" s="194">
        <v>0</v>
      </c>
      <c r="J142" s="185">
        <v>-15</v>
      </c>
      <c r="K142" s="194">
        <v>-15</v>
      </c>
      <c r="L142" s="184"/>
      <c r="M142" s="194"/>
      <c r="N142" s="194"/>
      <c r="O142" s="194">
        <v>0</v>
      </c>
      <c r="P142" s="194"/>
      <c r="Q142" s="194">
        <v>0</v>
      </c>
      <c r="R142" s="184"/>
      <c r="S142" s="184"/>
      <c r="T142" s="184"/>
      <c r="AA142" s="125" t="s">
        <v>193</v>
      </c>
      <c r="AB142" s="143"/>
      <c r="AC142" s="133">
        <f t="shared" si="4"/>
        <v>0</v>
      </c>
      <c r="AD142" s="133">
        <f t="shared" si="4"/>
        <v>0</v>
      </c>
      <c r="AE142" s="133">
        <f t="shared" si="4"/>
        <v>0</v>
      </c>
      <c r="AF142" s="133">
        <f t="shared" si="4"/>
        <v>0</v>
      </c>
      <c r="AG142" s="133">
        <f t="shared" si="4"/>
        <v>0</v>
      </c>
      <c r="AH142" s="133">
        <f t="shared" si="4"/>
        <v>0</v>
      </c>
      <c r="AI142" s="133">
        <f t="shared" si="4"/>
        <v>0</v>
      </c>
      <c r="AJ142" s="133">
        <f t="shared" si="4"/>
        <v>-15</v>
      </c>
      <c r="AK142" s="133">
        <f t="shared" si="4"/>
        <v>-15.063567849046093</v>
      </c>
    </row>
    <row r="143" spans="1:37" ht="15">
      <c r="A143" s="184"/>
      <c r="B143" s="189"/>
      <c r="C143" s="185"/>
      <c r="D143" s="184"/>
      <c r="E143" s="185"/>
      <c r="F143" s="184"/>
      <c r="G143" s="185"/>
      <c r="H143" s="185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AB143" s="143"/>
      <c r="AC143" s="133">
        <f t="shared" si="4"/>
        <v>0</v>
      </c>
      <c r="AD143" s="133">
        <f t="shared" si="4"/>
        <v>0</v>
      </c>
      <c r="AE143" s="133">
        <f t="shared" si="4"/>
        <v>0</v>
      </c>
      <c r="AF143" s="133">
        <f t="shared" si="4"/>
        <v>0</v>
      </c>
      <c r="AG143" s="133">
        <f t="shared" si="4"/>
        <v>0</v>
      </c>
      <c r="AH143" s="133">
        <f t="shared" si="4"/>
        <v>0</v>
      </c>
      <c r="AI143" s="133">
        <f t="shared" si="4"/>
        <v>0</v>
      </c>
      <c r="AJ143" s="133">
        <f t="shared" si="4"/>
        <v>0</v>
      </c>
      <c r="AK143" s="133">
        <f t="shared" si="4"/>
        <v>0</v>
      </c>
    </row>
    <row r="144" spans="1:37" ht="15.75" thickBot="1">
      <c r="A144" s="184" t="s">
        <v>194</v>
      </c>
      <c r="B144" s="189"/>
      <c r="C144" s="215">
        <v>-3144</v>
      </c>
      <c r="D144" s="215">
        <v>0</v>
      </c>
      <c r="E144" s="215">
        <v>-1895</v>
      </c>
      <c r="F144" s="187">
        <v>-5403</v>
      </c>
      <c r="G144" s="187">
        <v>0</v>
      </c>
      <c r="H144" s="187">
        <v>0</v>
      </c>
      <c r="I144" s="187">
        <v>-10442</v>
      </c>
      <c r="J144" s="187">
        <v>-5009</v>
      </c>
      <c r="K144" s="187">
        <v>-5403</v>
      </c>
      <c r="L144" s="184"/>
      <c r="M144" s="188"/>
      <c r="N144" s="188"/>
      <c r="O144" s="187">
        <v>-2300</v>
      </c>
      <c r="P144" s="188"/>
      <c r="Q144" s="187">
        <v>-5403</v>
      </c>
      <c r="R144" s="184"/>
      <c r="S144" s="184"/>
      <c r="T144" s="184"/>
      <c r="AA144" s="125" t="s">
        <v>194</v>
      </c>
      <c r="AB144" s="143"/>
      <c r="AC144" s="149">
        <f t="shared" si="4"/>
        <v>-3144</v>
      </c>
      <c r="AD144" s="149">
        <f t="shared" si="4"/>
        <v>0</v>
      </c>
      <c r="AE144" s="149">
        <f t="shared" si="4"/>
        <v>-1895</v>
      </c>
      <c r="AF144" s="140">
        <f t="shared" si="4"/>
        <v>-5403</v>
      </c>
      <c r="AG144" s="140">
        <f t="shared" si="4"/>
        <v>0</v>
      </c>
      <c r="AH144" s="140">
        <f t="shared" si="4"/>
        <v>0</v>
      </c>
      <c r="AI144" s="140">
        <f t="shared" si="4"/>
        <v>-10442</v>
      </c>
      <c r="AJ144" s="140">
        <f t="shared" si="4"/>
        <v>-5009</v>
      </c>
      <c r="AK144" s="140">
        <f t="shared" si="4"/>
        <v>-5403</v>
      </c>
    </row>
    <row r="145" spans="1:37" ht="15.75" thickTop="1">
      <c r="A145" s="184"/>
      <c r="B145" s="190"/>
      <c r="C145" s="194"/>
      <c r="D145" s="184"/>
      <c r="E145" s="185"/>
      <c r="F145" s="184"/>
      <c r="G145" s="184"/>
      <c r="H145" s="184"/>
      <c r="I145" s="184"/>
      <c r="J145" s="184"/>
      <c r="K145" s="194">
        <v>0</v>
      </c>
      <c r="L145" s="184"/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AB145" s="150"/>
      <c r="AC145" s="133">
        <f t="shared" si="4"/>
        <v>0</v>
      </c>
      <c r="AD145" s="133">
        <f t="shared" si="4"/>
        <v>0</v>
      </c>
      <c r="AE145" s="133">
        <f t="shared" si="4"/>
        <v>0</v>
      </c>
      <c r="AF145" s="133">
        <f t="shared" si="4"/>
        <v>0</v>
      </c>
      <c r="AG145" s="133">
        <f t="shared" si="4"/>
        <v>0</v>
      </c>
      <c r="AH145" s="133">
        <f t="shared" si="4"/>
        <v>0</v>
      </c>
      <c r="AI145" s="133">
        <f t="shared" si="4"/>
        <v>0</v>
      </c>
      <c r="AJ145" s="133">
        <f t="shared" si="4"/>
        <v>0</v>
      </c>
      <c r="AK145" s="133">
        <f t="shared" si="4"/>
        <v>-927.06666666666672</v>
      </c>
    </row>
    <row r="146" spans="1:37">
      <c r="A146" s="184"/>
      <c r="B146" s="184"/>
      <c r="C146" s="184"/>
      <c r="D146" s="184"/>
      <c r="E146" s="194"/>
      <c r="F146" s="184"/>
      <c r="G146" s="194"/>
      <c r="H146" s="185"/>
      <c r="I146" s="184"/>
      <c r="J146" s="194"/>
      <c r="K146" s="194"/>
      <c r="L146" s="194"/>
      <c r="M146" s="194"/>
      <c r="N146" s="184"/>
      <c r="O146" s="184"/>
      <c r="P146" s="184"/>
      <c r="Q146" s="184"/>
      <c r="R146" s="184"/>
      <c r="S146" s="184"/>
      <c r="T146" s="184"/>
      <c r="U146" s="194"/>
      <c r="V146" s="184"/>
    </row>
    <row r="147" spans="1:37">
      <c r="A147" s="184"/>
      <c r="B147" s="184"/>
      <c r="C147" s="194"/>
      <c r="D147" s="184"/>
      <c r="E147" s="194"/>
      <c r="F147" s="194"/>
      <c r="G147" s="184"/>
      <c r="H147" s="185"/>
      <c r="I147" s="184"/>
      <c r="J147" s="184"/>
      <c r="K147" s="184"/>
      <c r="L147" s="1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</row>
    <row r="148" spans="1:37">
      <c r="A148" s="184"/>
      <c r="B148" s="184"/>
      <c r="C148" s="194"/>
      <c r="D148" s="184"/>
      <c r="E148" s="184"/>
      <c r="F148" s="194"/>
      <c r="G148" s="194"/>
      <c r="H148" s="185"/>
      <c r="I148" s="184"/>
      <c r="J148" s="184"/>
      <c r="K148" s="194"/>
      <c r="L148" s="184"/>
      <c r="M148" s="184"/>
      <c r="N148" s="184"/>
      <c r="O148" s="184"/>
      <c r="P148" s="184"/>
      <c r="Q148" s="194"/>
      <c r="R148" s="184"/>
      <c r="S148" s="184"/>
      <c r="T148" s="191" t="s">
        <v>197</v>
      </c>
      <c r="U148" s="184"/>
      <c r="V148" s="184"/>
    </row>
    <row r="149" spans="1:37">
      <c r="A149" s="191"/>
      <c r="B149" s="184"/>
      <c r="C149" s="184"/>
      <c r="D149" s="184"/>
      <c r="E149" s="184"/>
      <c r="F149" s="184"/>
      <c r="G149" s="184"/>
      <c r="H149" s="185"/>
      <c r="I149" s="184"/>
      <c r="J149" s="184"/>
      <c r="K149" s="194"/>
      <c r="L149" s="184"/>
      <c r="M149" s="184"/>
      <c r="N149" s="184"/>
      <c r="O149" s="184"/>
      <c r="P149" s="184"/>
      <c r="Q149" s="194"/>
      <c r="R149" s="184"/>
      <c r="S149" s="184"/>
      <c r="T149" s="191" t="s">
        <v>199</v>
      </c>
      <c r="U149" s="191" t="s">
        <v>73</v>
      </c>
      <c r="V149" s="191" t="s">
        <v>85</v>
      </c>
    </row>
    <row r="150" spans="1:37">
      <c r="A150" s="191"/>
      <c r="B150" s="184"/>
      <c r="C150" s="184"/>
      <c r="D150" s="184"/>
      <c r="E150" s="184"/>
      <c r="F150" s="184"/>
      <c r="G150" s="184"/>
      <c r="H150" s="185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91" t="s">
        <v>201</v>
      </c>
      <c r="U150" s="185">
        <v>-1710</v>
      </c>
      <c r="V150" s="185">
        <v>-3984</v>
      </c>
    </row>
    <row r="151" spans="1:37">
      <c r="A151" s="184"/>
      <c r="B151" s="184"/>
      <c r="C151" s="184"/>
      <c r="D151" s="184"/>
      <c r="E151" s="184"/>
      <c r="F151" s="184"/>
      <c r="G151" s="184"/>
      <c r="H151" s="184"/>
      <c r="I151" s="184"/>
      <c r="J151" s="184"/>
      <c r="K151" s="184"/>
      <c r="L151" s="184"/>
      <c r="M151" s="184"/>
      <c r="N151" s="184"/>
      <c r="O151" s="184"/>
      <c r="P151" s="184"/>
      <c r="Q151" s="184"/>
      <c r="R151" s="184"/>
      <c r="S151" s="184"/>
      <c r="T151" s="191" t="s">
        <v>203</v>
      </c>
      <c r="U151" s="185">
        <v>6347</v>
      </c>
      <c r="V151" s="185">
        <v>6370</v>
      </c>
    </row>
    <row r="152" spans="1:37" ht="13.5" thickBot="1">
      <c r="A152" s="184"/>
      <c r="B152" s="184"/>
      <c r="C152" s="184"/>
      <c r="D152" s="184"/>
      <c r="E152" s="184"/>
      <c r="F152" s="184"/>
      <c r="G152" s="184"/>
      <c r="H152" s="184"/>
      <c r="I152" s="184"/>
      <c r="J152" s="184"/>
      <c r="K152" s="184"/>
      <c r="L152" s="184"/>
      <c r="M152" s="184"/>
      <c r="N152" s="184"/>
      <c r="O152" s="184"/>
      <c r="P152" s="184"/>
      <c r="Q152" s="184"/>
      <c r="R152" s="184"/>
      <c r="S152" s="184"/>
      <c r="T152" s="191" t="s">
        <v>204</v>
      </c>
      <c r="U152" s="185">
        <v>8866</v>
      </c>
      <c r="V152" s="185">
        <v>8870</v>
      </c>
    </row>
    <row r="153" spans="1:37" ht="15">
      <c r="A153" s="229" t="s">
        <v>195</v>
      </c>
      <c r="B153" s="229"/>
      <c r="C153" s="184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91" t="s">
        <v>206</v>
      </c>
      <c r="U153" s="185">
        <v>7107</v>
      </c>
      <c r="V153" s="185">
        <v>7644</v>
      </c>
    </row>
    <row r="154" spans="1:37" ht="15">
      <c r="A154" s="230" t="s">
        <v>196</v>
      </c>
      <c r="B154" s="231"/>
      <c r="C154" s="184"/>
      <c r="D154" s="184"/>
      <c r="E154" s="184"/>
      <c r="F154" s="184"/>
      <c r="G154" s="184"/>
      <c r="H154" s="184"/>
      <c r="I154" s="184"/>
      <c r="J154" s="184"/>
      <c r="K154" s="231">
        <v>19692.932444597227</v>
      </c>
      <c r="L154" s="184"/>
      <c r="M154" s="184"/>
      <c r="N154" s="184"/>
      <c r="O154" s="184"/>
      <c r="P154" s="184"/>
      <c r="Q154" s="184"/>
      <c r="R154" s="184"/>
      <c r="S154" s="184"/>
      <c r="T154" s="191" t="s">
        <v>208</v>
      </c>
      <c r="U154" s="185">
        <v>7916</v>
      </c>
      <c r="V154" s="185">
        <v>6160</v>
      </c>
    </row>
    <row r="155" spans="1:37" ht="15">
      <c r="A155" s="232" t="s">
        <v>198</v>
      </c>
      <c r="B155" s="233"/>
      <c r="C155" s="184"/>
      <c r="D155" s="184"/>
      <c r="E155" s="184"/>
      <c r="F155" s="184"/>
      <c r="G155" s="184"/>
      <c r="H155" s="184"/>
      <c r="I155" s="184"/>
      <c r="J155" s="184"/>
      <c r="K155" s="233">
        <v>18241.092787291091</v>
      </c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</row>
    <row r="156" spans="1:37" ht="15">
      <c r="A156" s="232" t="s">
        <v>200</v>
      </c>
      <c r="B156" s="234"/>
      <c r="C156" s="184"/>
      <c r="D156" s="184"/>
      <c r="E156" s="184"/>
      <c r="F156" s="184"/>
      <c r="G156" s="184"/>
      <c r="H156" s="184"/>
      <c r="I156" s="184"/>
      <c r="J156" s="184"/>
      <c r="K156" s="234">
        <v>1291</v>
      </c>
      <c r="L156" s="184"/>
      <c r="M156" s="184"/>
      <c r="N156" s="184"/>
      <c r="O156" s="184"/>
      <c r="P156" s="184"/>
      <c r="Q156" s="184"/>
      <c r="R156" s="184"/>
      <c r="S156" s="184"/>
      <c r="T156" s="191" t="s">
        <v>211</v>
      </c>
      <c r="U156" s="194">
        <v>176126</v>
      </c>
      <c r="V156" s="194">
        <v>171271</v>
      </c>
    </row>
    <row r="157" spans="1:37" ht="15">
      <c r="A157" s="232" t="s">
        <v>202</v>
      </c>
      <c r="B157" s="234"/>
      <c r="C157" s="184"/>
      <c r="D157" s="184"/>
      <c r="E157" s="184"/>
      <c r="F157" s="184"/>
      <c r="G157" s="184"/>
      <c r="H157" s="184"/>
      <c r="I157" s="184"/>
      <c r="J157" s="184"/>
      <c r="K157" s="234">
        <v>687.81372388884904</v>
      </c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</row>
    <row r="158" spans="1:37" ht="15">
      <c r="A158" s="232" t="s">
        <v>17</v>
      </c>
      <c r="B158" s="233"/>
      <c r="C158" s="184"/>
      <c r="D158" s="184"/>
      <c r="E158" s="184"/>
      <c r="F158" s="184"/>
      <c r="G158" s="184"/>
      <c r="H158" s="184"/>
      <c r="I158" s="184"/>
      <c r="J158" s="184"/>
      <c r="K158" s="233">
        <v>0</v>
      </c>
      <c r="L158" s="184"/>
      <c r="M158" s="184"/>
      <c r="N158" s="184"/>
      <c r="O158" s="184"/>
      <c r="P158" s="184"/>
      <c r="Q158" s="184"/>
      <c r="R158" s="184"/>
      <c r="S158" s="184"/>
      <c r="T158" s="191" t="s">
        <v>214</v>
      </c>
      <c r="U158" s="265">
        <v>22.249368367862555</v>
      </c>
      <c r="V158" s="265">
        <v>27.803733766233766</v>
      </c>
    </row>
    <row r="159" spans="1:37" ht="15">
      <c r="A159" s="235" t="s">
        <v>205</v>
      </c>
      <c r="B159" s="236"/>
      <c r="C159" s="184"/>
      <c r="D159" s="184"/>
      <c r="E159" s="184"/>
      <c r="F159" s="184"/>
      <c r="G159" s="184"/>
      <c r="H159" s="184"/>
      <c r="I159" s="184"/>
      <c r="J159" s="184"/>
      <c r="K159" s="236">
        <v>526.97406658271257</v>
      </c>
      <c r="L159" s="184"/>
      <c r="M159" s="184"/>
      <c r="N159" s="184"/>
      <c r="O159" s="184"/>
      <c r="P159" s="184"/>
      <c r="Q159" s="184"/>
      <c r="R159" s="184"/>
      <c r="S159" s="184"/>
      <c r="T159" s="191" t="s">
        <v>214</v>
      </c>
      <c r="U159" s="265">
        <v>3.5</v>
      </c>
      <c r="V159" s="265">
        <v>3.5</v>
      </c>
    </row>
    <row r="160" spans="1:37" ht="15">
      <c r="A160" s="237" t="s">
        <v>207</v>
      </c>
      <c r="B160" s="236"/>
      <c r="C160" s="184"/>
      <c r="D160" s="184"/>
      <c r="E160" s="184"/>
      <c r="F160" s="184"/>
      <c r="G160" s="184"/>
      <c r="H160" s="184"/>
      <c r="I160" s="184"/>
      <c r="J160" s="184"/>
      <c r="K160" s="236">
        <v>0</v>
      </c>
      <c r="L160" s="184"/>
      <c r="M160" s="184"/>
      <c r="N160" s="184"/>
      <c r="O160" s="184"/>
      <c r="P160" s="184"/>
      <c r="Q160" s="184"/>
      <c r="R160" s="184"/>
      <c r="S160" s="184"/>
      <c r="T160" s="191" t="s">
        <v>217</v>
      </c>
      <c r="U160" s="265">
        <v>-18.749368367862555</v>
      </c>
      <c r="V160" s="265">
        <v>-24.303733766233766</v>
      </c>
    </row>
    <row r="161" spans="1:22" ht="15">
      <c r="A161" s="237" t="s">
        <v>209</v>
      </c>
      <c r="B161" s="236"/>
      <c r="C161" s="184"/>
      <c r="D161" s="184"/>
      <c r="E161" s="184"/>
      <c r="F161" s="184"/>
      <c r="G161" s="184"/>
      <c r="H161" s="184"/>
      <c r="I161" s="184"/>
      <c r="J161" s="184"/>
      <c r="K161" s="236">
        <v>0</v>
      </c>
      <c r="L161" s="184"/>
      <c r="M161" s="184"/>
      <c r="N161" s="184"/>
      <c r="O161" s="184"/>
      <c r="P161" s="184"/>
      <c r="Q161" s="184"/>
      <c r="R161" s="184"/>
      <c r="S161" s="184"/>
      <c r="T161" s="191" t="s">
        <v>219</v>
      </c>
      <c r="U161" s="194">
        <v>42405.714285714283</v>
      </c>
      <c r="V161" s="194">
        <v>42774.571428571428</v>
      </c>
    </row>
    <row r="162" spans="1:22" ht="15">
      <c r="A162" s="238" t="s">
        <v>210</v>
      </c>
      <c r="B162" s="236"/>
      <c r="C162" s="184"/>
      <c r="D162" s="184"/>
      <c r="E162" s="184"/>
      <c r="F162" s="184"/>
      <c r="G162" s="184"/>
      <c r="H162" s="184"/>
      <c r="I162" s="184"/>
      <c r="J162" s="184"/>
      <c r="K162" s="236">
        <v>2775.6015012699886</v>
      </c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</row>
    <row r="163" spans="1:22" ht="15">
      <c r="A163" s="239" t="s">
        <v>212</v>
      </c>
      <c r="B163" s="233"/>
      <c r="C163" s="184"/>
      <c r="D163" s="184"/>
      <c r="E163" s="184"/>
      <c r="F163" s="184"/>
      <c r="G163" s="184"/>
      <c r="H163" s="184"/>
      <c r="I163" s="184"/>
      <c r="J163" s="184"/>
      <c r="K163" s="233">
        <v>2665.8305620537099</v>
      </c>
      <c r="L163" s="184"/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</row>
    <row r="164" spans="1:22" ht="15">
      <c r="A164" s="239" t="s">
        <v>213</v>
      </c>
      <c r="B164" s="233"/>
      <c r="C164" s="184"/>
      <c r="D164" s="184"/>
      <c r="E164" s="184"/>
      <c r="F164" s="184"/>
      <c r="G164" s="184"/>
      <c r="H164" s="184"/>
      <c r="I164" s="184"/>
      <c r="J164" s="184"/>
      <c r="K164" s="233">
        <v>185.44597201318413</v>
      </c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</row>
    <row r="165" spans="1:22" ht="15">
      <c r="A165" s="235" t="s">
        <v>215</v>
      </c>
      <c r="B165" s="233"/>
      <c r="C165" s="184"/>
      <c r="D165" s="184"/>
      <c r="E165" s="184"/>
      <c r="F165" s="184"/>
      <c r="G165" s="184"/>
      <c r="H165" s="184"/>
      <c r="I165" s="184"/>
      <c r="J165" s="184"/>
      <c r="K165" s="233">
        <v>75.6750327969051</v>
      </c>
      <c r="L165" s="184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</row>
    <row r="166" spans="1:22" ht="15">
      <c r="A166" s="235" t="s">
        <v>216</v>
      </c>
      <c r="B166" s="236"/>
      <c r="C166" s="184"/>
      <c r="D166" s="184"/>
      <c r="E166" s="184"/>
      <c r="F166" s="184"/>
      <c r="G166" s="184"/>
      <c r="H166" s="184"/>
      <c r="I166" s="184"/>
      <c r="J166" s="184"/>
      <c r="K166" s="236">
        <v>0</v>
      </c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</row>
    <row r="167" spans="1:22" ht="15">
      <c r="A167" s="240" t="s">
        <v>218</v>
      </c>
      <c r="B167" s="241"/>
      <c r="C167" s="184"/>
      <c r="D167" s="184"/>
      <c r="E167" s="184"/>
      <c r="F167" s="184"/>
      <c r="G167" s="184"/>
      <c r="H167" s="184"/>
      <c r="I167" s="184"/>
      <c r="J167" s="184"/>
      <c r="K167" s="241">
        <v>16917.330943327237</v>
      </c>
      <c r="L167" s="184"/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</row>
    <row r="168" spans="1:22" ht="15">
      <c r="A168" s="242" t="s">
        <v>220</v>
      </c>
      <c r="B168" s="233"/>
      <c r="C168" s="184"/>
      <c r="D168" s="184"/>
      <c r="E168" s="184"/>
      <c r="F168" s="184"/>
      <c r="G168" s="184"/>
      <c r="H168" s="184"/>
      <c r="I168" s="184"/>
      <c r="J168" s="184"/>
      <c r="K168" s="233">
        <v>6660.0517582020475</v>
      </c>
      <c r="L168" s="184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</row>
    <row r="169" spans="1:22" ht="15">
      <c r="A169" s="232" t="s">
        <v>221</v>
      </c>
      <c r="B169" s="236"/>
      <c r="C169" s="184"/>
      <c r="D169" s="184"/>
      <c r="E169" s="184"/>
      <c r="F169" s="184"/>
      <c r="G169" s="184"/>
      <c r="H169" s="184"/>
      <c r="I169" s="184"/>
      <c r="J169" s="184"/>
      <c r="K169" s="236">
        <v>5486.9068051513486</v>
      </c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</row>
    <row r="170" spans="1:22" ht="15">
      <c r="A170" s="232" t="s">
        <v>202</v>
      </c>
      <c r="B170" s="236"/>
      <c r="C170" s="184"/>
      <c r="D170" s="184"/>
      <c r="E170" s="184"/>
      <c r="F170" s="184"/>
      <c r="G170" s="184"/>
      <c r="H170" s="184"/>
      <c r="I170" s="184"/>
      <c r="J170" s="184"/>
      <c r="K170" s="236">
        <v>1173.1449530506991</v>
      </c>
      <c r="L170" s="184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</row>
    <row r="171" spans="1:22" ht="15">
      <c r="A171" s="232" t="s">
        <v>222</v>
      </c>
      <c r="B171" s="236"/>
      <c r="C171" s="184"/>
      <c r="D171" s="184"/>
      <c r="E171" s="184"/>
      <c r="F171" s="184"/>
      <c r="G171" s="184"/>
      <c r="H171" s="184"/>
      <c r="I171" s="184"/>
      <c r="J171" s="184"/>
      <c r="K171" s="236">
        <v>0</v>
      </c>
      <c r="L171" s="184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</row>
    <row r="172" spans="1:22" ht="15">
      <c r="A172" s="240" t="s">
        <v>2</v>
      </c>
      <c r="B172" s="241"/>
      <c r="C172" s="184"/>
      <c r="D172" s="184"/>
      <c r="E172" s="184"/>
      <c r="F172" s="184"/>
      <c r="G172" s="184"/>
      <c r="H172" s="184"/>
      <c r="I172" s="184"/>
      <c r="J172" s="184"/>
      <c r="K172" s="241">
        <v>10257.27918512519</v>
      </c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</row>
    <row r="173" spans="1:22" ht="15">
      <c r="A173" s="243" t="s">
        <v>4</v>
      </c>
      <c r="B173" s="244"/>
      <c r="C173" s="184"/>
      <c r="D173" s="184"/>
      <c r="E173" s="184"/>
      <c r="F173" s="184"/>
      <c r="G173" s="184"/>
      <c r="H173" s="184"/>
      <c r="I173" s="184"/>
      <c r="J173" s="184"/>
      <c r="K173" s="244">
        <v>0.59568235249464341</v>
      </c>
      <c r="L173" s="184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</row>
    <row r="174" spans="1:22" ht="15">
      <c r="A174" s="243"/>
      <c r="B174" s="245"/>
      <c r="C174" s="184"/>
      <c r="D174" s="184"/>
      <c r="E174" s="184"/>
      <c r="F174" s="184"/>
      <c r="G174" s="184"/>
      <c r="H174" s="184"/>
      <c r="I174" s="184"/>
      <c r="J174" s="184"/>
      <c r="K174" s="245"/>
      <c r="L174" s="184"/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</row>
    <row r="175" spans="1:22" ht="15">
      <c r="A175" s="246" t="s">
        <v>52</v>
      </c>
      <c r="B175" s="233"/>
      <c r="C175" s="184"/>
      <c r="D175" s="184"/>
      <c r="E175" s="184"/>
      <c r="F175" s="184"/>
      <c r="G175" s="184"/>
      <c r="H175" s="184"/>
      <c r="I175" s="184"/>
      <c r="J175" s="184"/>
      <c r="K175" s="233">
        <v>10552.775973267757</v>
      </c>
      <c r="L175" s="184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</row>
    <row r="176" spans="1:22" ht="15">
      <c r="A176" s="247" t="s">
        <v>223</v>
      </c>
      <c r="B176" s="248"/>
      <c r="C176" s="184"/>
      <c r="D176" s="184"/>
      <c r="E176" s="184"/>
      <c r="F176" s="184"/>
      <c r="G176" s="184"/>
      <c r="H176" s="184"/>
      <c r="I176" s="184"/>
      <c r="J176" s="184"/>
      <c r="K176" s="248">
        <v>5708.2018461197977</v>
      </c>
      <c r="L176" s="184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</row>
    <row r="177" spans="1:17" ht="15">
      <c r="A177" s="247" t="s">
        <v>224</v>
      </c>
      <c r="B177" s="233"/>
      <c r="C177" s="184"/>
      <c r="D177" s="184"/>
      <c r="E177" s="184"/>
      <c r="F177" s="184"/>
      <c r="G177" s="184"/>
      <c r="H177" s="184"/>
      <c r="I177" s="184"/>
      <c r="J177" s="184"/>
      <c r="K177" s="233">
        <v>4844.5741271479592</v>
      </c>
      <c r="Q177" s="134"/>
    </row>
    <row r="178" spans="1:17" ht="15">
      <c r="A178" s="246" t="s">
        <v>225</v>
      </c>
      <c r="B178" s="233"/>
      <c r="C178" s="184"/>
      <c r="D178" s="184"/>
      <c r="E178" s="184"/>
      <c r="F178" s="184"/>
      <c r="G178" s="184"/>
      <c r="H178" s="184"/>
      <c r="I178" s="184"/>
      <c r="J178" s="184"/>
      <c r="K178" s="233">
        <v>2530.7577717723161</v>
      </c>
      <c r="Q178" s="134"/>
    </row>
    <row r="179" spans="1:17" ht="15">
      <c r="A179" s="249" t="s">
        <v>225</v>
      </c>
      <c r="B179" s="233"/>
      <c r="C179" s="184"/>
      <c r="D179" s="184"/>
      <c r="E179" s="184"/>
      <c r="F179" s="184"/>
      <c r="G179" s="184"/>
      <c r="H179" s="184"/>
      <c r="I179" s="184"/>
      <c r="J179" s="184"/>
      <c r="K179" s="233">
        <v>1973.1285357426675</v>
      </c>
      <c r="Q179" s="134"/>
    </row>
    <row r="180" spans="1:17" ht="15">
      <c r="A180" s="230" t="s">
        <v>3</v>
      </c>
      <c r="B180" s="250"/>
      <c r="C180" s="184"/>
      <c r="D180" s="184"/>
      <c r="E180" s="184"/>
      <c r="F180" s="184"/>
      <c r="G180" s="184"/>
      <c r="H180" s="184"/>
      <c r="I180" s="184"/>
      <c r="J180" s="184"/>
      <c r="K180" s="250">
        <v>201.02146102964883</v>
      </c>
      <c r="Q180" s="134"/>
    </row>
    <row r="181" spans="1:17" ht="15">
      <c r="A181" s="230" t="s">
        <v>226</v>
      </c>
      <c r="B181" s="251"/>
      <c r="C181" s="184"/>
      <c r="D181" s="184"/>
      <c r="E181" s="184"/>
      <c r="F181" s="184"/>
      <c r="G181" s="184"/>
      <c r="H181" s="184"/>
      <c r="I181" s="184"/>
      <c r="J181" s="184"/>
      <c r="K181" s="251">
        <v>356.607775</v>
      </c>
      <c r="Q181" s="134"/>
    </row>
    <row r="182" spans="1:17" ht="15">
      <c r="A182" s="246" t="s">
        <v>227</v>
      </c>
      <c r="B182" s="233"/>
      <c r="C182" s="184"/>
      <c r="D182" s="184"/>
      <c r="E182" s="184"/>
      <c r="F182" s="184"/>
      <c r="G182" s="184"/>
      <c r="H182" s="184"/>
      <c r="I182" s="184"/>
      <c r="J182" s="184"/>
      <c r="K182" s="233">
        <v>-218.33333333333334</v>
      </c>
      <c r="Q182" s="134"/>
    </row>
    <row r="183" spans="1:17" ht="15">
      <c r="A183" s="230" t="s">
        <v>228</v>
      </c>
      <c r="B183" s="252"/>
      <c r="C183" s="184"/>
      <c r="D183" s="184"/>
      <c r="E183" s="184"/>
      <c r="F183" s="184"/>
      <c r="G183" s="184"/>
      <c r="H183" s="184"/>
      <c r="I183" s="184"/>
      <c r="J183" s="184"/>
      <c r="K183" s="252">
        <v>40</v>
      </c>
      <c r="Q183" s="134"/>
    </row>
    <row r="184" spans="1:17" ht="15">
      <c r="A184" s="230" t="s">
        <v>229</v>
      </c>
      <c r="B184" s="250"/>
      <c r="C184" s="184"/>
      <c r="D184" s="184"/>
      <c r="E184" s="184"/>
      <c r="F184" s="184"/>
      <c r="G184" s="184"/>
      <c r="H184" s="184"/>
      <c r="I184" s="184"/>
      <c r="J184" s="184"/>
      <c r="K184" s="250">
        <v>250</v>
      </c>
      <c r="Q184" s="134"/>
    </row>
    <row r="185" spans="1:17" ht="15">
      <c r="A185" s="247" t="s">
        <v>230</v>
      </c>
      <c r="B185" s="236"/>
      <c r="C185" s="184"/>
      <c r="D185" s="184"/>
      <c r="E185" s="184"/>
      <c r="F185" s="184"/>
      <c r="G185" s="184"/>
      <c r="H185" s="184"/>
      <c r="I185" s="184"/>
      <c r="J185" s="184"/>
      <c r="K185" s="236">
        <v>-8.3333333333333339</v>
      </c>
      <c r="Q185" s="134"/>
    </row>
    <row r="186" spans="1:17" ht="15">
      <c r="A186" s="230" t="s">
        <v>231</v>
      </c>
      <c r="B186" s="253"/>
      <c r="C186" s="184"/>
      <c r="D186" s="184"/>
      <c r="E186" s="184"/>
      <c r="F186" s="184"/>
      <c r="G186" s="184"/>
      <c r="H186" s="184"/>
      <c r="I186" s="184"/>
      <c r="J186" s="184"/>
      <c r="K186" s="253">
        <v>0</v>
      </c>
      <c r="Q186" s="134"/>
    </row>
    <row r="187" spans="1:17" ht="15">
      <c r="A187" s="246" t="s">
        <v>232</v>
      </c>
      <c r="B187" s="233"/>
      <c r="C187" s="184"/>
      <c r="D187" s="184"/>
      <c r="E187" s="184"/>
      <c r="F187" s="184"/>
      <c r="G187" s="184"/>
      <c r="H187" s="184"/>
      <c r="I187" s="184"/>
      <c r="J187" s="184"/>
      <c r="K187" s="233">
        <v>-1667.3769621482606</v>
      </c>
      <c r="Q187" s="134"/>
    </row>
    <row r="188" spans="1:17" ht="15">
      <c r="A188" s="230" t="s">
        <v>233</v>
      </c>
      <c r="B188" s="250"/>
      <c r="C188" s="184"/>
      <c r="D188" s="184"/>
      <c r="E188" s="184"/>
      <c r="F188" s="184"/>
      <c r="G188" s="184"/>
      <c r="H188" s="184"/>
      <c r="I188" s="184"/>
      <c r="J188" s="184"/>
      <c r="K188" s="250">
        <v>140.84719683872652</v>
      </c>
      <c r="Q188" s="134"/>
    </row>
    <row r="189" spans="1:17" ht="15">
      <c r="A189" s="230" t="s">
        <v>234</v>
      </c>
      <c r="B189" s="250"/>
      <c r="C189" s="184"/>
      <c r="D189" s="184"/>
      <c r="E189" s="184"/>
      <c r="F189" s="184"/>
      <c r="G189" s="184"/>
      <c r="H189" s="184"/>
      <c r="I189" s="184"/>
      <c r="J189" s="184"/>
      <c r="K189" s="250">
        <v>-666.72890933849135</v>
      </c>
      <c r="Q189" s="134"/>
    </row>
    <row r="190" spans="1:17" ht="15">
      <c r="A190" s="247" t="s">
        <v>235</v>
      </c>
      <c r="B190" s="250"/>
      <c r="C190" s="184"/>
      <c r="D190" s="184"/>
      <c r="E190" s="184"/>
      <c r="F190" s="184"/>
      <c r="G190" s="184"/>
      <c r="H190" s="184"/>
      <c r="I190" s="184"/>
      <c r="J190" s="184"/>
      <c r="K190" s="250">
        <v>-1141.4952496484957</v>
      </c>
      <c r="Q190" s="134"/>
    </row>
    <row r="191" spans="1:17" ht="15">
      <c r="A191" s="246" t="s">
        <v>236</v>
      </c>
      <c r="B191" s="236"/>
      <c r="C191" s="184"/>
      <c r="D191" s="184"/>
      <c r="E191" s="184"/>
      <c r="F191" s="184"/>
      <c r="G191" s="184"/>
      <c r="H191" s="184"/>
      <c r="I191" s="184"/>
      <c r="J191" s="184"/>
      <c r="K191" s="236">
        <v>-796.97317125585778</v>
      </c>
      <c r="Q191" s="134"/>
    </row>
    <row r="192" spans="1:17" ht="15">
      <c r="A192" s="246" t="s">
        <v>237</v>
      </c>
      <c r="B192" s="236"/>
      <c r="C192" s="184"/>
      <c r="D192" s="184"/>
      <c r="E192" s="184"/>
      <c r="F192" s="184"/>
      <c r="G192" s="184"/>
      <c r="H192" s="184"/>
      <c r="I192" s="184"/>
      <c r="J192" s="184"/>
      <c r="K192" s="236">
        <v>-2348.0360527856596</v>
      </c>
      <c r="Q192" s="134"/>
    </row>
    <row r="193" spans="1:17" ht="15">
      <c r="A193" s="246" t="s">
        <v>238</v>
      </c>
      <c r="B193" s="254"/>
      <c r="C193" s="184"/>
      <c r="D193" s="184"/>
      <c r="E193" s="184"/>
      <c r="F193" s="184"/>
      <c r="G193" s="184"/>
      <c r="H193" s="184"/>
      <c r="I193" s="184"/>
      <c r="J193" s="184"/>
      <c r="K193" s="254">
        <v>692.39995327335271</v>
      </c>
      <c r="Q193" s="134"/>
    </row>
    <row r="194" spans="1:17" ht="15">
      <c r="A194" s="255" t="s">
        <v>239</v>
      </c>
      <c r="B194" s="241"/>
      <c r="C194" s="184"/>
      <c r="D194" s="184"/>
      <c r="E194" s="184"/>
      <c r="F194" s="184"/>
      <c r="G194" s="184"/>
      <c r="H194" s="184"/>
      <c r="I194" s="184"/>
      <c r="J194" s="184"/>
      <c r="K194" s="241">
        <v>1075.3983396682083</v>
      </c>
      <c r="Q194" s="134"/>
    </row>
    <row r="195" spans="1:17" ht="15">
      <c r="A195" s="256" t="s">
        <v>7</v>
      </c>
      <c r="B195" s="257"/>
      <c r="C195" s="184"/>
      <c r="D195" s="184"/>
      <c r="E195" s="184"/>
      <c r="F195" s="184"/>
      <c r="G195" s="184"/>
      <c r="H195" s="184"/>
      <c r="I195" s="184"/>
      <c r="J195" s="184"/>
      <c r="K195" s="257">
        <v>6.3567849046092084E-2</v>
      </c>
      <c r="Q195" s="134"/>
    </row>
    <row r="196" spans="1:17" ht="15.75" thickBot="1">
      <c r="A196" s="256"/>
      <c r="B196" s="245"/>
      <c r="C196" s="184"/>
      <c r="D196" s="184"/>
      <c r="E196" s="184"/>
      <c r="F196" s="184"/>
      <c r="G196" s="184"/>
      <c r="H196" s="184"/>
      <c r="I196" s="184"/>
      <c r="J196" s="184"/>
      <c r="K196" s="245"/>
      <c r="Q196" s="134"/>
    </row>
    <row r="197" spans="1:17" ht="15">
      <c r="A197" s="258" t="s">
        <v>240</v>
      </c>
      <c r="B197" s="259"/>
      <c r="C197" s="184"/>
      <c r="D197" s="184"/>
      <c r="E197" s="184"/>
      <c r="F197" s="184"/>
      <c r="G197" s="184"/>
      <c r="H197" s="184"/>
      <c r="I197" s="184"/>
      <c r="J197" s="184"/>
      <c r="K197" s="259"/>
      <c r="Q197" s="134"/>
    </row>
    <row r="198" spans="1:17" ht="15">
      <c r="A198" s="260" t="s">
        <v>241</v>
      </c>
      <c r="B198" s="236"/>
      <c r="C198" s="184"/>
      <c r="D198" s="184"/>
      <c r="E198" s="184"/>
      <c r="F198" s="184"/>
      <c r="G198" s="184"/>
      <c r="H198" s="184"/>
      <c r="I198" s="184"/>
      <c r="J198" s="184"/>
      <c r="K198" s="236">
        <v>927.06666666666672</v>
      </c>
      <c r="Q198" s="134"/>
    </row>
    <row r="199" spans="1:17" ht="15">
      <c r="A199" s="260" t="s">
        <v>242</v>
      </c>
      <c r="B199" s="236"/>
      <c r="C199" s="184"/>
      <c r="D199" s="184"/>
      <c r="E199" s="184"/>
      <c r="F199" s="184"/>
      <c r="G199" s="184"/>
      <c r="H199" s="184"/>
      <c r="I199" s="184"/>
      <c r="J199" s="184"/>
      <c r="K199" s="236">
        <v>0</v>
      </c>
      <c r="Q199" s="134"/>
    </row>
    <row r="200" spans="1:17" ht="15">
      <c r="A200" s="260" t="s">
        <v>243</v>
      </c>
      <c r="B200" s="261"/>
      <c r="C200" s="184"/>
      <c r="D200" s="184"/>
      <c r="E200" s="184"/>
      <c r="F200" s="184"/>
      <c r="G200" s="184"/>
      <c r="H200" s="184"/>
      <c r="I200" s="184"/>
      <c r="J200" s="184"/>
      <c r="K200" s="261">
        <v>0</v>
      </c>
      <c r="Q200" s="134"/>
    </row>
    <row r="201" spans="1:17" ht="15">
      <c r="A201" s="255" t="s">
        <v>244</v>
      </c>
      <c r="B201" s="241"/>
      <c r="C201" s="184"/>
      <c r="D201" s="184"/>
      <c r="E201" s="184"/>
      <c r="F201" s="184"/>
      <c r="G201" s="184"/>
      <c r="H201" s="184"/>
      <c r="I201" s="184"/>
      <c r="J201" s="184"/>
      <c r="K201" s="241">
        <v>2002.4650063348749</v>
      </c>
      <c r="Q201" s="134"/>
    </row>
    <row r="202" spans="1:17" ht="15">
      <c r="A202" s="262" t="s">
        <v>6</v>
      </c>
      <c r="B202" s="257"/>
      <c r="C202" s="184"/>
      <c r="D202" s="184"/>
      <c r="E202" s="184"/>
      <c r="F202" s="184"/>
      <c r="G202" s="184"/>
      <c r="H202" s="184"/>
      <c r="I202" s="184"/>
      <c r="J202" s="184"/>
      <c r="K202" s="257">
        <v>0.11836766763286111</v>
      </c>
      <c r="Q202" s="134"/>
    </row>
    <row r="203" spans="1:17" ht="15">
      <c r="A203" s="263"/>
      <c r="B203" s="245"/>
      <c r="C203" s="184"/>
      <c r="D203" s="184"/>
      <c r="E203" s="184"/>
      <c r="F203" s="184"/>
      <c r="G203" s="184"/>
      <c r="H203" s="184"/>
      <c r="I203" s="184"/>
      <c r="J203" s="184"/>
      <c r="K203" s="245"/>
      <c r="Q203" s="134"/>
    </row>
    <row r="204" spans="1:17" ht="15">
      <c r="A204" s="260" t="s">
        <v>245</v>
      </c>
      <c r="B204" s="236"/>
      <c r="C204" s="184"/>
      <c r="D204" s="184"/>
      <c r="E204" s="184"/>
      <c r="F204" s="184"/>
      <c r="G204" s="184"/>
      <c r="H204" s="184"/>
      <c r="I204" s="184"/>
      <c r="J204" s="184"/>
      <c r="K204" s="236">
        <v>496.91821947521396</v>
      </c>
      <c r="Q204" s="134"/>
    </row>
    <row r="205" spans="1:17" ht="15">
      <c r="A205" s="260" t="s">
        <v>246</v>
      </c>
      <c r="B205" s="236"/>
      <c r="C205" s="184"/>
      <c r="D205" s="184"/>
      <c r="E205" s="184"/>
      <c r="F205" s="184"/>
      <c r="G205" s="184"/>
      <c r="H205" s="184"/>
      <c r="I205" s="184"/>
      <c r="J205" s="184"/>
      <c r="K205" s="236"/>
      <c r="Q205" s="134"/>
    </row>
    <row r="206" spans="1:17" ht="15">
      <c r="A206" s="260" t="s">
        <v>247</v>
      </c>
      <c r="B206" s="236"/>
      <c r="C206" s="184"/>
      <c r="D206" s="184"/>
      <c r="E206" s="184"/>
      <c r="F206" s="184"/>
      <c r="G206" s="184"/>
      <c r="H206" s="184"/>
      <c r="I206" s="184"/>
      <c r="J206" s="184"/>
      <c r="K206" s="236">
        <v>-1667.3769621482606</v>
      </c>
      <c r="Q206" s="134"/>
    </row>
    <row r="207" spans="1:17" ht="15">
      <c r="A207" s="260" t="s">
        <v>248</v>
      </c>
      <c r="B207" s="236"/>
      <c r="C207" s="184"/>
      <c r="D207" s="184"/>
      <c r="E207" s="184"/>
      <c r="F207" s="184"/>
      <c r="G207" s="184"/>
      <c r="H207" s="184"/>
      <c r="I207" s="184"/>
      <c r="J207" s="184"/>
      <c r="K207" s="236">
        <v>-796.97317125585778</v>
      </c>
    </row>
    <row r="208" spans="1:17" ht="15">
      <c r="A208" s="260" t="s">
        <v>249</v>
      </c>
      <c r="B208" s="236"/>
      <c r="C208" s="184"/>
      <c r="D208" s="184"/>
      <c r="E208" s="184"/>
      <c r="F208" s="184"/>
      <c r="G208" s="184"/>
      <c r="H208" s="184"/>
      <c r="I208" s="184"/>
      <c r="J208" s="184"/>
      <c r="K208" s="236">
        <v>-2348.0360527856596</v>
      </c>
    </row>
    <row r="209" spans="1:22" ht="15">
      <c r="A209" s="260" t="s">
        <v>250</v>
      </c>
      <c r="B209" s="236"/>
      <c r="C209" s="184"/>
      <c r="D209" s="184"/>
      <c r="E209" s="184"/>
      <c r="F209" s="184"/>
      <c r="G209" s="184"/>
      <c r="H209" s="184"/>
      <c r="I209" s="184"/>
      <c r="J209" s="184"/>
      <c r="K209" s="236">
        <v>-234.66671339331401</v>
      </c>
    </row>
    <row r="210" spans="1:22" ht="15">
      <c r="A210" s="255" t="s">
        <v>251</v>
      </c>
      <c r="B210" s="241"/>
      <c r="C210" s="184"/>
      <c r="D210" s="184"/>
      <c r="E210" s="184"/>
      <c r="F210" s="184"/>
      <c r="G210" s="184"/>
      <c r="H210" s="184"/>
      <c r="I210" s="184"/>
      <c r="J210" s="184"/>
      <c r="K210" s="241">
        <v>-2547.669673773004</v>
      </c>
    </row>
    <row r="211" spans="1:22" ht="15">
      <c r="A211" s="262" t="s">
        <v>5</v>
      </c>
      <c r="B211" s="257"/>
      <c r="C211" s="184"/>
      <c r="D211" s="184"/>
      <c r="E211" s="184"/>
      <c r="F211" s="184"/>
      <c r="G211" s="184"/>
      <c r="H211" s="184"/>
      <c r="I211" s="184"/>
      <c r="J211" s="184"/>
      <c r="K211" s="257">
        <v>-0.15059524946976877</v>
      </c>
      <c r="T211" s="136"/>
    </row>
    <row r="212" spans="1:22" ht="15">
      <c r="A212" s="263"/>
      <c r="B212" s="245"/>
      <c r="C212" s="184"/>
      <c r="D212" s="184"/>
      <c r="E212" s="184"/>
      <c r="F212" s="184"/>
      <c r="G212" s="184"/>
      <c r="H212" s="184"/>
      <c r="I212" s="184"/>
      <c r="J212" s="184"/>
      <c r="K212" s="245"/>
      <c r="T212" s="136"/>
      <c r="U212" s="136"/>
      <c r="V212" s="136"/>
    </row>
    <row r="213" spans="1:22" ht="15">
      <c r="A213" s="260" t="s">
        <v>252</v>
      </c>
      <c r="B213" s="236"/>
      <c r="C213" s="184"/>
      <c r="D213" s="184"/>
      <c r="E213" s="184"/>
      <c r="F213" s="184"/>
      <c r="G213" s="184"/>
      <c r="H213" s="184"/>
      <c r="I213" s="184"/>
      <c r="J213" s="184"/>
      <c r="K213" s="236">
        <v>1141.4952496484957</v>
      </c>
      <c r="T213" s="136"/>
      <c r="U213" s="133"/>
      <c r="V213" s="133"/>
    </row>
    <row r="214" spans="1:22" ht="15">
      <c r="A214" s="260" t="s">
        <v>253</v>
      </c>
      <c r="B214" s="236"/>
      <c r="C214" s="184"/>
      <c r="D214" s="184"/>
      <c r="E214" s="184"/>
      <c r="F214" s="184"/>
      <c r="G214" s="184"/>
      <c r="H214" s="184"/>
      <c r="I214" s="184"/>
      <c r="J214" s="184"/>
      <c r="K214" s="236">
        <v>-690.19621586268818</v>
      </c>
      <c r="T214" s="136"/>
      <c r="U214" s="133"/>
      <c r="V214" s="133"/>
    </row>
    <row r="215" spans="1:22" ht="15">
      <c r="A215" s="255" t="s">
        <v>254</v>
      </c>
      <c r="B215" s="241"/>
      <c r="C215" s="184"/>
      <c r="D215" s="184"/>
      <c r="E215" s="184"/>
      <c r="F215" s="184"/>
      <c r="G215" s="184"/>
      <c r="H215" s="184"/>
      <c r="I215" s="184"/>
      <c r="J215" s="184"/>
      <c r="K215" s="241">
        <v>-2096.3706399871962</v>
      </c>
      <c r="T215" s="136"/>
      <c r="U215" s="133"/>
      <c r="V215" s="133"/>
    </row>
    <row r="216" spans="1:22" ht="15">
      <c r="A216" s="262" t="s">
        <v>255</v>
      </c>
      <c r="B216" s="257"/>
      <c r="C216" s="184"/>
      <c r="D216" s="184"/>
      <c r="E216" s="184"/>
      <c r="F216" s="184"/>
      <c r="G216" s="184"/>
      <c r="H216" s="184"/>
      <c r="I216" s="184"/>
      <c r="J216" s="184"/>
      <c r="K216" s="257">
        <v>-0.12391852160426495</v>
      </c>
      <c r="T216" s="136"/>
      <c r="U216" s="133"/>
      <c r="V216" s="133"/>
    </row>
    <row r="217" spans="1:22" ht="15">
      <c r="A217" s="156" t="s">
        <v>207</v>
      </c>
      <c r="B217" s="155"/>
      <c r="K217" s="155">
        <v>0</v>
      </c>
      <c r="T217" s="136" t="s">
        <v>208</v>
      </c>
      <c r="U217" s="133">
        <f>U213-U214+U215+U216</f>
        <v>0</v>
      </c>
      <c r="V217" s="133">
        <f>V213-V214+V215+V216</f>
        <v>0</v>
      </c>
    </row>
    <row r="218" spans="1:22" ht="15">
      <c r="A218" s="156" t="s">
        <v>209</v>
      </c>
      <c r="B218" s="155"/>
      <c r="K218" s="155">
        <v>0</v>
      </c>
    </row>
    <row r="219" spans="1:22" ht="15">
      <c r="A219" s="157" t="s">
        <v>210</v>
      </c>
      <c r="B219" s="155"/>
      <c r="K219" s="155">
        <f>SUM(K220:K221,K223)-K222</f>
        <v>2775.6015012699886</v>
      </c>
      <c r="T219" s="136" t="s">
        <v>211</v>
      </c>
      <c r="U219" s="134">
        <f>(C53+C65+J53)-C9</f>
        <v>176126</v>
      </c>
      <c r="V219" s="134">
        <f>(L53+L65)-L9</f>
        <v>171271</v>
      </c>
    </row>
    <row r="220" spans="1:22" ht="15">
      <c r="A220" s="158" t="s">
        <v>212</v>
      </c>
      <c r="B220" s="153"/>
      <c r="K220" s="153">
        <v>2665.8305620537099</v>
      </c>
    </row>
    <row r="221" spans="1:22" ht="15">
      <c r="A221" s="158" t="s">
        <v>213</v>
      </c>
      <c r="B221" s="153"/>
      <c r="K221" s="153">
        <v>185.44597201318413</v>
      </c>
      <c r="T221" s="136" t="s">
        <v>214</v>
      </c>
      <c r="U221" s="159" t="e">
        <f>U219/U217</f>
        <v>#DIV/0!</v>
      </c>
      <c r="V221" s="159" t="e">
        <f>V219/V217</f>
        <v>#DIV/0!</v>
      </c>
    </row>
    <row r="222" spans="1:22" ht="15">
      <c r="A222" s="154" t="s">
        <v>215</v>
      </c>
      <c r="B222" s="153"/>
      <c r="K222" s="153">
        <v>75.6750327969051</v>
      </c>
      <c r="T222" s="136" t="s">
        <v>214</v>
      </c>
      <c r="U222" s="159">
        <v>3.5</v>
      </c>
      <c r="V222" s="159">
        <v>3.5</v>
      </c>
    </row>
    <row r="223" spans="1:22" ht="15">
      <c r="A223" s="154" t="s">
        <v>216</v>
      </c>
      <c r="B223" s="155"/>
      <c r="K223" s="155">
        <v>0</v>
      </c>
      <c r="T223" s="136" t="s">
        <v>217</v>
      </c>
      <c r="U223" s="159" t="e">
        <f>U222-U221</f>
        <v>#DIV/0!</v>
      </c>
      <c r="V223" s="159" t="e">
        <f>V222-V221</f>
        <v>#DIV/0!</v>
      </c>
    </row>
    <row r="224" spans="1:22" ht="15">
      <c r="A224" s="160" t="s">
        <v>218</v>
      </c>
      <c r="B224" s="161"/>
      <c r="K224" s="161">
        <f>K211-K219</f>
        <v>-2775.7520965194585</v>
      </c>
      <c r="T224" s="136" t="s">
        <v>219</v>
      </c>
      <c r="U224" s="134">
        <f>U219/U222-U217</f>
        <v>50321.714285714283</v>
      </c>
      <c r="V224" s="134">
        <f>V219/V222-V217</f>
        <v>48934.571428571428</v>
      </c>
    </row>
    <row r="225" spans="1:11" ht="15">
      <c r="A225" s="162" t="s">
        <v>220</v>
      </c>
      <c r="B225" s="153"/>
      <c r="K225" s="153">
        <f>SUM(K226:K228)</f>
        <v>6660.0517582020475</v>
      </c>
    </row>
    <row r="226" spans="1:11" ht="15">
      <c r="A226" s="152" t="s">
        <v>221</v>
      </c>
      <c r="B226" s="155"/>
      <c r="K226" s="155">
        <v>5486.9068051513486</v>
      </c>
    </row>
    <row r="227" spans="1:11" ht="15">
      <c r="A227" s="152" t="s">
        <v>202</v>
      </c>
      <c r="B227" s="155"/>
      <c r="K227" s="155">
        <v>1173.1449530506991</v>
      </c>
    </row>
    <row r="228" spans="1:11" ht="15">
      <c r="A228" s="152" t="s">
        <v>222</v>
      </c>
      <c r="B228" s="155"/>
      <c r="K228" s="155">
        <v>0</v>
      </c>
    </row>
    <row r="229" spans="1:11" ht="15">
      <c r="A229" s="160" t="s">
        <v>2</v>
      </c>
      <c r="B229" s="161"/>
      <c r="K229" s="161">
        <f>K224-K225</f>
        <v>-9435.8038547215056</v>
      </c>
    </row>
    <row r="230" spans="1:11" ht="15">
      <c r="A230" s="163" t="s">
        <v>4</v>
      </c>
      <c r="B230" s="164"/>
      <c r="K230" s="164">
        <v>0.59568235249464341</v>
      </c>
    </row>
    <row r="231" spans="1:11" ht="15">
      <c r="A231" s="163"/>
      <c r="B231" s="165"/>
      <c r="K231" s="165"/>
    </row>
    <row r="232" spans="1:11" ht="15">
      <c r="A232" s="166" t="s">
        <v>52</v>
      </c>
      <c r="B232" s="153"/>
      <c r="K232" s="153">
        <f>K233+K234</f>
        <v>10552.775973267757</v>
      </c>
    </row>
    <row r="233" spans="1:11" ht="15">
      <c r="A233" s="167" t="s">
        <v>223</v>
      </c>
      <c r="B233" s="168"/>
      <c r="K233" s="168">
        <v>5708.2018461197977</v>
      </c>
    </row>
    <row r="234" spans="1:11" ht="15">
      <c r="A234" s="167" t="s">
        <v>224</v>
      </c>
      <c r="B234" s="153"/>
      <c r="K234" s="153">
        <v>4844.5741271479592</v>
      </c>
    </row>
    <row r="235" spans="1:11" ht="15">
      <c r="A235" s="166" t="s">
        <v>225</v>
      </c>
      <c r="B235" s="153"/>
      <c r="K235" s="153">
        <f>SUM(K236:K238)</f>
        <v>2530.7577717723161</v>
      </c>
    </row>
    <row r="236" spans="1:11" ht="15">
      <c r="A236" s="169" t="s">
        <v>225</v>
      </c>
      <c r="B236" s="153"/>
      <c r="K236" s="153">
        <v>1973.1285357426675</v>
      </c>
    </row>
    <row r="237" spans="1:11" ht="15">
      <c r="A237" s="151" t="s">
        <v>3</v>
      </c>
      <c r="B237" s="170"/>
      <c r="K237" s="170">
        <v>201.02146102964883</v>
      </c>
    </row>
    <row r="238" spans="1:11" ht="15">
      <c r="A238" s="151" t="s">
        <v>226</v>
      </c>
      <c r="B238" s="171"/>
      <c r="K238" s="171">
        <v>356.607775</v>
      </c>
    </row>
    <row r="239" spans="1:11" ht="15">
      <c r="A239" s="166" t="s">
        <v>227</v>
      </c>
      <c r="B239" s="153"/>
      <c r="K239" s="153">
        <f>K240-K241+K242-K243</f>
        <v>-218.33333333333334</v>
      </c>
    </row>
    <row r="240" spans="1:11" ht="15">
      <c r="A240" s="151" t="s">
        <v>228</v>
      </c>
      <c r="B240" s="172"/>
      <c r="K240" s="172">
        <v>40</v>
      </c>
    </row>
    <row r="241" spans="1:11" ht="15">
      <c r="A241" s="151" t="s">
        <v>229</v>
      </c>
      <c r="B241" s="170"/>
      <c r="K241" s="170">
        <v>250</v>
      </c>
    </row>
    <row r="242" spans="1:11" ht="15">
      <c r="A242" s="167" t="s">
        <v>230</v>
      </c>
      <c r="B242" s="155"/>
      <c r="K242" s="155">
        <v>-8.3333333333333339</v>
      </c>
    </row>
    <row r="243" spans="1:11" ht="15">
      <c r="A243" s="151" t="s">
        <v>231</v>
      </c>
      <c r="B243" s="173"/>
      <c r="K243" s="173">
        <v>0</v>
      </c>
    </row>
    <row r="244" spans="1:11" ht="15">
      <c r="A244" s="166" t="s">
        <v>232</v>
      </c>
      <c r="B244" s="153"/>
      <c r="K244" s="153">
        <f>SUM(K245:K247)</f>
        <v>-1667.3769621482606</v>
      </c>
    </row>
    <row r="245" spans="1:11" ht="15">
      <c r="A245" s="151" t="s">
        <v>233</v>
      </c>
      <c r="B245" s="170"/>
      <c r="K245" s="170">
        <v>140.84719683872652</v>
      </c>
    </row>
    <row r="246" spans="1:11" ht="15">
      <c r="A246" s="151" t="s">
        <v>234</v>
      </c>
      <c r="B246" s="170"/>
      <c r="K246" s="170">
        <v>-666.72890933849135</v>
      </c>
    </row>
    <row r="247" spans="1:11" ht="15">
      <c r="A247" s="167" t="s">
        <v>235</v>
      </c>
      <c r="B247" s="170"/>
      <c r="K247" s="170">
        <v>-1141.4952496484957</v>
      </c>
    </row>
    <row r="248" spans="1:11" ht="15">
      <c r="A248" s="166" t="s">
        <v>236</v>
      </c>
      <c r="B248" s="155"/>
      <c r="K248" s="155">
        <v>-796.97317125585778</v>
      </c>
    </row>
    <row r="249" spans="1:11" ht="15">
      <c r="A249" s="166" t="s">
        <v>237</v>
      </c>
      <c r="B249" s="155"/>
      <c r="K249" s="155">
        <v>-2348.0360527856596</v>
      </c>
    </row>
    <row r="250" spans="1:11" ht="15">
      <c r="A250" s="166" t="s">
        <v>238</v>
      </c>
      <c r="B250" s="174"/>
      <c r="K250" s="174">
        <v>692.39995327335271</v>
      </c>
    </row>
    <row r="251" spans="1:11" ht="15">
      <c r="A251" s="175" t="s">
        <v>239</v>
      </c>
      <c r="B251" s="161"/>
      <c r="K251" s="161">
        <f>K229-K232-K235+K239-K244-K248-K249-K250</f>
        <v>-18617.684700178488</v>
      </c>
    </row>
    <row r="252" spans="1:11" ht="15">
      <c r="A252" s="176" t="s">
        <v>7</v>
      </c>
      <c r="B252" s="177"/>
      <c r="K252" s="177">
        <f>K251/K224</f>
        <v>6.7072577279229568</v>
      </c>
    </row>
    <row r="253" spans="1:11" ht="15.75" thickBot="1">
      <c r="A253" s="176"/>
      <c r="B253" s="165"/>
      <c r="K253" s="165"/>
    </row>
    <row r="254" spans="1:11" ht="15">
      <c r="A254" s="178" t="s">
        <v>240</v>
      </c>
      <c r="B254" s="179"/>
      <c r="K254" s="179"/>
    </row>
    <row r="255" spans="1:11" ht="15">
      <c r="A255" s="180" t="s">
        <v>241</v>
      </c>
      <c r="B255" s="155"/>
      <c r="K255" s="155">
        <v>927.06666666666672</v>
      </c>
    </row>
    <row r="256" spans="1:11" ht="15">
      <c r="A256" s="180" t="s">
        <v>242</v>
      </c>
      <c r="B256" s="155"/>
      <c r="K256" s="155">
        <v>0</v>
      </c>
    </row>
    <row r="257" spans="1:11" ht="15">
      <c r="A257" s="180" t="s">
        <v>243</v>
      </c>
      <c r="B257" s="181"/>
      <c r="K257" s="181">
        <v>0</v>
      </c>
    </row>
    <row r="258" spans="1:11" ht="15">
      <c r="A258" s="175" t="s">
        <v>244</v>
      </c>
      <c r="B258" s="161"/>
      <c r="K258" s="161">
        <f>K251+SUM(K255:K257)</f>
        <v>-17690.618033511822</v>
      </c>
    </row>
    <row r="259" spans="1:11" ht="15">
      <c r="A259" s="182" t="s">
        <v>6</v>
      </c>
      <c r="B259" s="177"/>
      <c r="K259" s="177">
        <f>K258/K224</f>
        <v>6.3732701690811124</v>
      </c>
    </row>
    <row r="260" spans="1:11" ht="15">
      <c r="A260" s="183"/>
      <c r="B260" s="165"/>
      <c r="K260" s="165"/>
    </row>
    <row r="261" spans="1:11" ht="15">
      <c r="A261" s="180" t="s">
        <v>245</v>
      </c>
      <c r="B261" s="155"/>
      <c r="K261" s="155">
        <v>496.91821947521396</v>
      </c>
    </row>
    <row r="262" spans="1:11" ht="15">
      <c r="A262" s="180" t="s">
        <v>246</v>
      </c>
      <c r="B262" s="155"/>
      <c r="K262" s="155"/>
    </row>
    <row r="263" spans="1:11" ht="15">
      <c r="A263" s="180" t="s">
        <v>247</v>
      </c>
      <c r="B263" s="155"/>
      <c r="K263" s="155">
        <f>K244</f>
        <v>-1667.3769621482606</v>
      </c>
    </row>
    <row r="264" spans="1:11" ht="15">
      <c r="A264" s="180" t="s">
        <v>248</v>
      </c>
      <c r="B264" s="155"/>
      <c r="K264" s="155">
        <f>K248</f>
        <v>-796.97317125585778</v>
      </c>
    </row>
    <row r="265" spans="1:11" ht="15">
      <c r="A265" s="180" t="s">
        <v>249</v>
      </c>
      <c r="B265" s="155"/>
      <c r="K265" s="155">
        <f>K249</f>
        <v>-2348.0360527856596</v>
      </c>
    </row>
    <row r="266" spans="1:11" ht="15">
      <c r="A266" s="180" t="s">
        <v>250</v>
      </c>
      <c r="B266" s="155"/>
      <c r="K266" s="155">
        <f>K250-K255</f>
        <v>-234.66671339331401</v>
      </c>
    </row>
    <row r="267" spans="1:11" ht="15">
      <c r="A267" s="175" t="s">
        <v>251</v>
      </c>
      <c r="B267" s="161"/>
      <c r="K267" s="161">
        <f>K258+SUM(K261:K266)</f>
        <v>-22240.752713619702</v>
      </c>
    </row>
    <row r="268" spans="1:11" ht="15">
      <c r="A268" s="182" t="s">
        <v>5</v>
      </c>
      <c r="B268" s="177"/>
      <c r="K268" s="177">
        <f>K267/K224</f>
        <v>8.0125140647493662</v>
      </c>
    </row>
    <row r="269" spans="1:11" ht="15">
      <c r="A269" s="183"/>
      <c r="B269" s="165"/>
      <c r="K269" s="165"/>
    </row>
    <row r="270" spans="1:11" ht="15">
      <c r="A270" s="180" t="s">
        <v>252</v>
      </c>
      <c r="B270" s="155"/>
      <c r="K270" s="155">
        <f>-K247</f>
        <v>1141.4952496484957</v>
      </c>
    </row>
    <row r="271" spans="1:11" ht="15">
      <c r="A271" s="180" t="s">
        <v>253</v>
      </c>
      <c r="B271" s="155"/>
      <c r="K271" s="155">
        <f>K216+K218-K222+K247</f>
        <v>-1217.2942009670051</v>
      </c>
    </row>
    <row r="272" spans="1:11" ht="15">
      <c r="A272" s="175" t="s">
        <v>254</v>
      </c>
      <c r="B272" s="161"/>
      <c r="K272" s="161">
        <f>K267+SUM(K270:K271)</f>
        <v>-22316.551664938212</v>
      </c>
    </row>
    <row r="273" spans="1:11" ht="15">
      <c r="A273" s="182" t="s">
        <v>255</v>
      </c>
      <c r="B273" s="177"/>
      <c r="K273" s="177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Z69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3" sqref="A3"/>
      <selection pane="bottomRight" activeCell="C1" sqref="C1:V1048576"/>
    </sheetView>
  </sheetViews>
  <sheetFormatPr defaultColWidth="9.140625" defaultRowHeight="15"/>
  <cols>
    <col min="1" max="1" width="2.7109375" style="6" customWidth="1"/>
    <col min="2" max="2" width="45.5703125" style="6" customWidth="1"/>
    <col min="3" max="4" width="9.140625" style="36" customWidth="1"/>
    <col min="5" max="6" width="9.140625" style="76" customWidth="1"/>
    <col min="7" max="7" width="9.140625" style="3" customWidth="1"/>
    <col min="8" max="8" width="8" customWidth="1"/>
    <col min="9" max="9" width="9.7109375" style="76" customWidth="1"/>
    <col min="10" max="10" width="15.5703125" style="77" customWidth="1"/>
    <col min="11" max="11" width="10.28515625" style="3" hidden="1" customWidth="1" collapsed="1"/>
    <col min="12" max="12" width="9.85546875" hidden="1" customWidth="1"/>
    <col min="13" max="13" width="12.7109375" style="76" hidden="1" customWidth="1"/>
    <col min="14" max="14" width="9.140625" style="77" hidden="1" customWidth="1"/>
    <col min="15" max="16" width="11.28515625" style="77" hidden="1" customWidth="1"/>
    <col min="17" max="17" width="11.28515625" style="76" hidden="1" customWidth="1"/>
    <col min="18" max="18" width="11.28515625" style="77" hidden="1" customWidth="1"/>
    <col min="19" max="20" width="10.5703125" style="77" customWidth="1"/>
    <col min="21" max="21" width="9.42578125" style="76" customWidth="1"/>
    <col min="22" max="22" width="9.140625" style="77" customWidth="1"/>
    <col min="23" max="16384" width="9.140625" style="3"/>
  </cols>
  <sheetData>
    <row r="1" spans="1:22">
      <c r="H1" s="362"/>
      <c r="L1" s="362"/>
    </row>
    <row r="2" spans="1:22">
      <c r="H2" s="362"/>
      <c r="L2" s="362"/>
    </row>
    <row r="3" spans="1:22">
      <c r="H3" s="362"/>
      <c r="L3" s="362"/>
    </row>
    <row r="4" spans="1:22">
      <c r="H4" s="362"/>
      <c r="L4" s="362"/>
    </row>
    <row r="5" spans="1:22">
      <c r="H5" s="362"/>
      <c r="L5" s="362"/>
    </row>
    <row r="6" spans="1:22" ht="15.75" thickBot="1">
      <c r="H6" s="362"/>
      <c r="L6" s="362"/>
    </row>
    <row r="7" spans="1:22" customFormat="1" ht="15.75" customHeight="1" thickBot="1">
      <c r="A7" s="426" t="s">
        <v>415</v>
      </c>
      <c r="B7" s="427"/>
      <c r="C7" s="1" t="s">
        <v>405</v>
      </c>
      <c r="D7" s="1" t="s">
        <v>413</v>
      </c>
      <c r="E7" s="100" t="s">
        <v>0</v>
      </c>
      <c r="F7" s="101" t="s">
        <v>1</v>
      </c>
      <c r="G7" s="7" t="s">
        <v>406</v>
      </c>
      <c r="H7" s="7" t="s">
        <v>414</v>
      </c>
      <c r="I7" s="100" t="s">
        <v>0</v>
      </c>
      <c r="J7" s="101" t="s">
        <v>1</v>
      </c>
      <c r="K7" s="1" t="s">
        <v>403</v>
      </c>
      <c r="L7" s="7" t="s">
        <v>407</v>
      </c>
      <c r="M7" s="100" t="s">
        <v>0</v>
      </c>
      <c r="N7" s="101" t="s">
        <v>1</v>
      </c>
      <c r="O7" s="7" t="s">
        <v>404</v>
      </c>
      <c r="P7" s="7" t="s">
        <v>408</v>
      </c>
      <c r="Q7" s="100" t="s">
        <v>0</v>
      </c>
      <c r="R7" s="101" t="s">
        <v>1</v>
      </c>
      <c r="S7" s="1">
        <v>2019</v>
      </c>
      <c r="T7" s="7">
        <v>2020</v>
      </c>
      <c r="U7" s="100" t="s">
        <v>0</v>
      </c>
      <c r="V7" s="101" t="s">
        <v>1</v>
      </c>
    </row>
    <row r="8" spans="1:22" customFormat="1" ht="15.75" customHeight="1">
      <c r="A8" s="428" t="s">
        <v>416</v>
      </c>
      <c r="B8" s="414"/>
      <c r="C8" s="27">
        <v>75746.964000000007</v>
      </c>
      <c r="D8" s="27">
        <v>51029.542539999769</v>
      </c>
      <c r="E8" s="66">
        <v>-0.32631567200502232</v>
      </c>
      <c r="F8" s="67">
        <v>-24717.421460000238</v>
      </c>
      <c r="G8" s="28">
        <v>90347.931000000011</v>
      </c>
      <c r="H8" s="28">
        <v>21959</v>
      </c>
      <c r="I8" s="66">
        <v>-0.7569507153406756</v>
      </c>
      <c r="J8" s="107">
        <v>-68388.931000000011</v>
      </c>
      <c r="K8" s="28"/>
      <c r="L8" s="28"/>
      <c r="M8" s="66">
        <v>0</v>
      </c>
      <c r="N8" s="107">
        <v>0</v>
      </c>
      <c r="O8" s="28"/>
      <c r="P8" s="28"/>
      <c r="Q8" s="66" t="e">
        <v>#DIV/0!</v>
      </c>
      <c r="R8" s="107">
        <v>0</v>
      </c>
      <c r="S8" s="28">
        <v>166094.89499999999</v>
      </c>
      <c r="T8" s="28">
        <v>72988.542539999762</v>
      </c>
      <c r="U8" s="66">
        <v>-0.5605611928048736</v>
      </c>
      <c r="V8" s="107">
        <v>-93106.352460000227</v>
      </c>
    </row>
    <row r="9" spans="1:22" customFormat="1" ht="15.75" customHeight="1">
      <c r="A9" s="429"/>
      <c r="B9" s="430" t="s">
        <v>417</v>
      </c>
      <c r="C9" s="28">
        <v>-1635</v>
      </c>
      <c r="D9" s="28">
        <v>-821.91036000000008</v>
      </c>
      <c r="E9" s="68">
        <v>-0.49730253211009168</v>
      </c>
      <c r="F9" s="69">
        <v>813.08963999999992</v>
      </c>
      <c r="G9" s="28">
        <v>-1901</v>
      </c>
      <c r="H9" s="28">
        <v>-205</v>
      </c>
      <c r="I9" s="68">
        <v>-0.89216201998947919</v>
      </c>
      <c r="J9" s="106">
        <v>1696</v>
      </c>
      <c r="K9" s="28"/>
      <c r="L9" s="28"/>
      <c r="M9" s="68">
        <v>0</v>
      </c>
      <c r="N9" s="106">
        <v>0</v>
      </c>
      <c r="O9" s="28"/>
      <c r="P9" s="28"/>
      <c r="Q9" s="68" t="e">
        <v>#DIV/0!</v>
      </c>
      <c r="R9" s="106">
        <v>0</v>
      </c>
      <c r="S9" s="28">
        <v>-3536</v>
      </c>
      <c r="T9" s="28">
        <v>-1026.9103600000001</v>
      </c>
      <c r="U9" s="68">
        <v>-0.70958417420814479</v>
      </c>
      <c r="V9" s="106">
        <v>2509.0896400000001</v>
      </c>
    </row>
    <row r="10" spans="1:22" customFormat="1" ht="15.75" customHeight="1">
      <c r="A10" s="429" t="s">
        <v>418</v>
      </c>
      <c r="B10" s="430"/>
      <c r="C10" s="28">
        <v>-11379.754000000001</v>
      </c>
      <c r="D10" s="28">
        <v>-8427.0459699999992</v>
      </c>
      <c r="E10" s="68">
        <v>-0.25947028644028702</v>
      </c>
      <c r="F10" s="106">
        <v>2952.7080300000016</v>
      </c>
      <c r="G10" s="28">
        <v>-13182.060809999999</v>
      </c>
      <c r="H10" s="28">
        <v>-3959</v>
      </c>
      <c r="I10" s="73">
        <v>-0.69966759696657777</v>
      </c>
      <c r="J10" s="106">
        <v>9223.060809999999</v>
      </c>
      <c r="K10" s="28"/>
      <c r="L10" s="28"/>
      <c r="M10" s="73">
        <v>0</v>
      </c>
      <c r="N10" s="106">
        <v>0</v>
      </c>
      <c r="O10" s="28"/>
      <c r="P10" s="28"/>
      <c r="Q10" s="73" t="e">
        <v>#DIV/0!</v>
      </c>
      <c r="R10" s="106">
        <v>0</v>
      </c>
      <c r="S10" s="28">
        <v>-24561.81481</v>
      </c>
      <c r="T10" s="28">
        <v>-12386.045969999999</v>
      </c>
      <c r="U10" s="73">
        <v>-0.49571943010672026</v>
      </c>
      <c r="V10" s="106">
        <v>12175.768840000001</v>
      </c>
    </row>
    <row r="11" spans="1:22" customFormat="1" ht="15.75" customHeight="1">
      <c r="A11" s="429"/>
      <c r="B11" s="430" t="s">
        <v>419</v>
      </c>
      <c r="C11" s="29">
        <v>240.32589151932874</v>
      </c>
      <c r="D11" s="29">
        <v>134.62939704714648</v>
      </c>
      <c r="E11" s="68">
        <v>-0.43980485749568676</v>
      </c>
      <c r="F11" s="106">
        <v>-105.69649447218225</v>
      </c>
      <c r="G11" s="28">
        <v>271.81195741077568</v>
      </c>
      <c r="H11" s="28">
        <v>36</v>
      </c>
      <c r="I11" s="68">
        <v>-0.86755549556050249</v>
      </c>
      <c r="J11" s="106">
        <v>-235.81195741077568</v>
      </c>
      <c r="K11" s="28"/>
      <c r="L11" s="28"/>
      <c r="M11" s="68">
        <v>0</v>
      </c>
      <c r="N11" s="106">
        <v>0</v>
      </c>
      <c r="O11" s="28"/>
      <c r="P11" s="28"/>
      <c r="Q11" s="68" t="e">
        <v>#DIV/0!</v>
      </c>
      <c r="R11" s="106">
        <v>0</v>
      </c>
      <c r="S11" s="28">
        <v>512.13784893010438</v>
      </c>
      <c r="T11" s="28">
        <v>170.62939704714648</v>
      </c>
      <c r="U11" s="68">
        <v>-0.66682916054026364</v>
      </c>
      <c r="V11" s="106">
        <v>-341.5084518829579</v>
      </c>
    </row>
    <row r="12" spans="1:22" customFormat="1" ht="15.75" customHeight="1">
      <c r="A12" s="429"/>
      <c r="B12" s="430"/>
      <c r="C12" s="29"/>
      <c r="D12" s="31"/>
      <c r="E12" s="70"/>
      <c r="F12" s="69"/>
      <c r="G12" s="9"/>
      <c r="H12" s="28"/>
      <c r="I12" s="70"/>
      <c r="J12" s="69"/>
      <c r="K12" s="29"/>
      <c r="L12" s="9"/>
      <c r="M12" s="70"/>
      <c r="N12" s="69"/>
      <c r="O12" s="99"/>
      <c r="P12" s="9"/>
      <c r="Q12" s="70"/>
      <c r="R12" s="69"/>
      <c r="S12" s="29"/>
      <c r="T12" s="29"/>
      <c r="U12" s="70"/>
      <c r="V12" s="69"/>
    </row>
    <row r="13" spans="1:22" customFormat="1" ht="15.75" customHeight="1">
      <c r="A13" s="415" t="s">
        <v>420</v>
      </c>
      <c r="B13" s="416"/>
      <c r="C13" s="10">
        <v>62972.535891519336</v>
      </c>
      <c r="D13" s="10">
        <v>41915.215607046914</v>
      </c>
      <c r="E13" s="71">
        <v>-0.33438895204644703</v>
      </c>
      <c r="F13" s="72">
        <v>-21057.320284472422</v>
      </c>
      <c r="G13" s="10">
        <v>75536.464108480664</v>
      </c>
      <c r="H13" s="10">
        <v>17830.784392953086</v>
      </c>
      <c r="I13" s="71">
        <v>-0.76394467753553241</v>
      </c>
      <c r="J13" s="105">
        <v>-57705.679715527578</v>
      </c>
      <c r="K13" s="10"/>
      <c r="L13" s="10"/>
      <c r="M13" s="71">
        <v>0</v>
      </c>
      <c r="N13" s="105">
        <v>0</v>
      </c>
      <c r="O13" s="10"/>
      <c r="P13" s="10"/>
      <c r="Q13" s="71" t="e">
        <v>#DIV/0!</v>
      </c>
      <c r="R13" s="105">
        <v>0</v>
      </c>
      <c r="S13" s="10">
        <v>138509</v>
      </c>
      <c r="T13" s="10">
        <v>59746</v>
      </c>
      <c r="U13" s="71">
        <v>-0.56864896865907633</v>
      </c>
      <c r="V13" s="105">
        <v>-78763</v>
      </c>
    </row>
    <row r="14" spans="1:22" customFormat="1" ht="15.75" customHeight="1">
      <c r="A14" s="429"/>
      <c r="B14" s="430"/>
      <c r="C14" s="29">
        <v>-36537</v>
      </c>
      <c r="D14" s="29">
        <v>-24735</v>
      </c>
      <c r="E14" s="68">
        <v>-0.32301502586419251</v>
      </c>
      <c r="F14" s="106">
        <v>11802</v>
      </c>
      <c r="G14" s="445">
        <v>-74244</v>
      </c>
      <c r="H14" s="28">
        <v>-14157</v>
      </c>
      <c r="I14" s="70"/>
      <c r="J14" s="69"/>
      <c r="K14" s="29"/>
      <c r="L14" s="28"/>
      <c r="M14" s="70"/>
      <c r="N14" s="69"/>
      <c r="O14" s="29"/>
      <c r="P14" s="29"/>
      <c r="Q14" s="70"/>
      <c r="R14" s="69">
        <v>0</v>
      </c>
      <c r="S14" s="28">
        <v>-110781</v>
      </c>
      <c r="T14" s="28">
        <v>-38892</v>
      </c>
      <c r="U14" s="70"/>
      <c r="V14" s="69"/>
    </row>
    <row r="15" spans="1:22" customFormat="1" ht="15.75" customHeight="1">
      <c r="A15" s="415" t="s">
        <v>421</v>
      </c>
      <c r="B15" s="416"/>
      <c r="C15" s="10">
        <v>26435.535891519336</v>
      </c>
      <c r="D15" s="10">
        <v>17180.215607046914</v>
      </c>
      <c r="E15" s="71">
        <v>-0.35010904724808622</v>
      </c>
      <c r="F15" s="105">
        <v>-9255.3202844724219</v>
      </c>
      <c r="G15" s="10">
        <v>1292.4641084806644</v>
      </c>
      <c r="H15" s="10">
        <v>3673.7843929530864</v>
      </c>
      <c r="I15" s="71">
        <v>1.8424653101367316</v>
      </c>
      <c r="J15" s="105">
        <v>2381.3202844724219</v>
      </c>
      <c r="K15" s="10"/>
      <c r="L15" s="10"/>
      <c r="M15" s="71">
        <v>0</v>
      </c>
      <c r="N15" s="105">
        <v>0</v>
      </c>
      <c r="O15" s="10"/>
      <c r="P15" s="10"/>
      <c r="Q15" s="71" t="e">
        <v>#DIV/0!</v>
      </c>
      <c r="R15" s="105">
        <v>0</v>
      </c>
      <c r="S15" s="10">
        <v>27728</v>
      </c>
      <c r="T15" s="10">
        <v>20854</v>
      </c>
      <c r="U15" s="71">
        <v>-0.2479082515868436</v>
      </c>
      <c r="V15" s="105">
        <v>-6874</v>
      </c>
    </row>
    <row r="16" spans="1:22" customFormat="1" ht="15.75" customHeight="1">
      <c r="A16" s="429"/>
      <c r="B16" s="417" t="s">
        <v>422</v>
      </c>
      <c r="C16" s="11">
        <v>0.41979468536980857</v>
      </c>
      <c r="D16" s="11">
        <v>0.40988016781568276</v>
      </c>
      <c r="E16" s="11"/>
      <c r="F16" s="64">
        <v>-0.99145175541258124</v>
      </c>
      <c r="G16" s="11">
        <v>1.7110466100511531E-2</v>
      </c>
      <c r="H16" s="11">
        <v>0.20603605046141463</v>
      </c>
      <c r="I16" s="11"/>
      <c r="J16" s="64">
        <v>18.892558436090308</v>
      </c>
      <c r="K16" s="11"/>
      <c r="L16" s="11"/>
      <c r="M16" s="11"/>
      <c r="N16" s="64">
        <v>0</v>
      </c>
      <c r="O16" s="11"/>
      <c r="P16" s="11"/>
      <c r="Q16" s="11"/>
      <c r="R16" s="64">
        <v>0</v>
      </c>
      <c r="S16" s="11">
        <v>0.20018915738327472</v>
      </c>
      <c r="T16" s="11">
        <v>0.34904428748368094</v>
      </c>
      <c r="U16" s="11"/>
      <c r="V16" s="64">
        <v>14.885513010040622</v>
      </c>
    </row>
    <row r="17" spans="1:26" customFormat="1" ht="15.75" customHeight="1">
      <c r="A17" s="429"/>
      <c r="B17" s="417"/>
      <c r="C17" s="411"/>
      <c r="D17" s="411"/>
      <c r="E17" s="68"/>
      <c r="F17" s="13"/>
      <c r="G17" s="52"/>
      <c r="H17" s="28"/>
      <c r="I17" s="70"/>
      <c r="J17" s="13"/>
      <c r="K17" s="12"/>
      <c r="L17" s="12"/>
      <c r="M17" s="70">
        <v>0</v>
      </c>
      <c r="N17" s="13"/>
      <c r="O17" s="12"/>
      <c r="P17" s="52"/>
      <c r="Q17" s="70"/>
      <c r="R17" s="13"/>
      <c r="S17" s="12"/>
      <c r="T17" s="12"/>
      <c r="U17" s="70"/>
      <c r="V17" s="13"/>
      <c r="W17" s="388"/>
      <c r="X17" s="388"/>
      <c r="Y17" s="120"/>
      <c r="Z17" s="388"/>
    </row>
    <row r="18" spans="1:26" customFormat="1" ht="15.75" customHeight="1">
      <c r="A18" s="415" t="s">
        <v>423</v>
      </c>
      <c r="B18" s="416"/>
      <c r="C18" s="10">
        <v>-24447</v>
      </c>
      <c r="D18" s="10">
        <v>-17953</v>
      </c>
      <c r="E18" s="71">
        <v>-0.26563586534135064</v>
      </c>
      <c r="F18" s="105">
        <v>6494</v>
      </c>
      <c r="G18" s="10">
        <v>-25780</v>
      </c>
      <c r="H18" s="10">
        <v>-9483</v>
      </c>
      <c r="I18" s="71">
        <v>-0.63215671062839407</v>
      </c>
      <c r="J18" s="105">
        <v>16297</v>
      </c>
      <c r="K18" s="10"/>
      <c r="L18" s="10"/>
      <c r="M18" s="71">
        <v>0</v>
      </c>
      <c r="N18" s="105">
        <v>0</v>
      </c>
      <c r="O18" s="10"/>
      <c r="P18" s="10"/>
      <c r="Q18" s="71" t="e">
        <v>#DIV/0!</v>
      </c>
      <c r="R18" s="105">
        <v>0</v>
      </c>
      <c r="S18" s="10">
        <v>-50227</v>
      </c>
      <c r="T18" s="10">
        <v>-27422</v>
      </c>
      <c r="U18" s="71">
        <v>-0.45403866446333641</v>
      </c>
      <c r="V18" s="105">
        <v>22805</v>
      </c>
      <c r="W18" s="388"/>
      <c r="X18" s="388"/>
      <c r="Y18" s="120"/>
      <c r="Z18" s="388"/>
    </row>
    <row r="19" spans="1:26" s="362" customFormat="1" ht="15.75" customHeight="1">
      <c r="A19" s="415" t="s">
        <v>424</v>
      </c>
      <c r="B19" s="416"/>
      <c r="C19" s="10">
        <v>-626</v>
      </c>
      <c r="D19" s="10">
        <v>-5341</v>
      </c>
      <c r="E19" s="71">
        <v>7.5319488817891376</v>
      </c>
      <c r="F19" s="105">
        <v>-4715</v>
      </c>
      <c r="G19" s="10">
        <v>-727</v>
      </c>
      <c r="H19" s="10">
        <v>-5013</v>
      </c>
      <c r="I19" s="71">
        <v>5.8954607977991751</v>
      </c>
      <c r="J19" s="105">
        <v>-4286</v>
      </c>
      <c r="K19" s="10"/>
      <c r="L19" s="10"/>
      <c r="M19" s="71"/>
      <c r="N19" s="105">
        <v>0</v>
      </c>
      <c r="O19" s="10"/>
      <c r="P19" s="10"/>
      <c r="Q19" s="71" t="e">
        <v>#DIV/0!</v>
      </c>
      <c r="R19" s="105"/>
      <c r="S19" s="10">
        <v>-1353</v>
      </c>
      <c r="T19" s="10">
        <v>-10368</v>
      </c>
      <c r="U19" s="71">
        <v>6.6629711751662972</v>
      </c>
      <c r="V19" s="105"/>
      <c r="W19" s="388"/>
    </row>
    <row r="20" spans="1:26" s="362" customFormat="1" ht="15.75" customHeight="1">
      <c r="A20" s="415" t="s">
        <v>425</v>
      </c>
      <c r="B20" s="416"/>
      <c r="C20" s="10">
        <v>0</v>
      </c>
      <c r="D20" s="10"/>
      <c r="E20" s="71"/>
      <c r="F20" s="105">
        <v>0</v>
      </c>
      <c r="G20" s="10">
        <v>0</v>
      </c>
      <c r="H20" s="10">
        <v>0</v>
      </c>
      <c r="I20" s="71"/>
      <c r="J20" s="105"/>
      <c r="K20" s="10"/>
      <c r="L20" s="10"/>
      <c r="M20" s="71"/>
      <c r="N20" s="105"/>
      <c r="O20" s="10"/>
      <c r="P20" s="10"/>
      <c r="Q20" s="71"/>
      <c r="R20" s="105"/>
      <c r="S20" s="10">
        <v>0</v>
      </c>
      <c r="T20" s="10">
        <v>0</v>
      </c>
      <c r="U20" s="71"/>
      <c r="V20" s="105"/>
      <c r="W20" s="120"/>
      <c r="X20" s="120"/>
    </row>
    <row r="21" spans="1:26" customFormat="1">
      <c r="A21" s="429"/>
      <c r="B21" s="418" t="s">
        <v>426</v>
      </c>
      <c r="C21" s="14">
        <v>-0.39815769914669485</v>
      </c>
      <c r="D21" s="14">
        <v>-0.55574090846579693</v>
      </c>
      <c r="E21" s="14"/>
      <c r="F21" s="353">
        <v>-15.758320931910209</v>
      </c>
      <c r="G21" s="14">
        <v>-0.35091661110761463</v>
      </c>
      <c r="H21" s="14">
        <v>-0.81297601275067699</v>
      </c>
      <c r="I21" s="14"/>
      <c r="J21" s="353">
        <v>-46.205940164306234</v>
      </c>
      <c r="K21" s="14"/>
      <c r="L21" s="14"/>
      <c r="M21" s="14"/>
      <c r="N21" s="353">
        <v>0</v>
      </c>
      <c r="O21" s="14"/>
      <c r="P21" s="14"/>
      <c r="Q21" s="14"/>
      <c r="R21" s="353">
        <v>0</v>
      </c>
      <c r="S21" s="14">
        <v>-0.37239457363781414</v>
      </c>
      <c r="T21" s="14">
        <v>-0.63251096307702603</v>
      </c>
      <c r="U21" s="14"/>
      <c r="V21" s="353">
        <v>-26.011638943921188</v>
      </c>
    </row>
    <row r="22" spans="1:26" customFormat="1">
      <c r="A22" s="429"/>
      <c r="B22" s="430"/>
      <c r="C22" s="30"/>
      <c r="D22" s="30"/>
      <c r="E22" s="70"/>
      <c r="F22" s="69"/>
      <c r="G22" s="53"/>
      <c r="H22" s="28"/>
      <c r="I22" s="68"/>
      <c r="J22" s="69"/>
      <c r="K22" s="29"/>
      <c r="L22" s="53"/>
      <c r="M22" s="68"/>
      <c r="N22" s="69"/>
      <c r="O22" s="29"/>
      <c r="P22" s="53"/>
      <c r="Q22" s="68"/>
      <c r="R22" s="69"/>
      <c r="S22" s="29"/>
      <c r="T22" s="29"/>
      <c r="U22" s="68"/>
      <c r="V22" s="69"/>
    </row>
    <row r="23" spans="1:26" customFormat="1">
      <c r="A23" s="415" t="s">
        <v>427</v>
      </c>
      <c r="B23" s="416"/>
      <c r="C23" s="10">
        <v>-8407</v>
      </c>
      <c r="D23" s="10">
        <v>-8480</v>
      </c>
      <c r="E23" s="71">
        <v>8.683240157012051E-3</v>
      </c>
      <c r="F23" s="105">
        <v>-73</v>
      </c>
      <c r="G23" s="10">
        <v>-10917</v>
      </c>
      <c r="H23" s="10">
        <v>-6518</v>
      </c>
      <c r="I23" s="71">
        <v>-0.40294952825867913</v>
      </c>
      <c r="J23" s="105">
        <v>4399</v>
      </c>
      <c r="K23" s="10"/>
      <c r="L23" s="10"/>
      <c r="M23" s="71">
        <v>0</v>
      </c>
      <c r="N23" s="105">
        <v>0</v>
      </c>
      <c r="O23" s="10"/>
      <c r="P23" s="10"/>
      <c r="Q23" s="71" t="e">
        <v>#DIV/0!</v>
      </c>
      <c r="R23" s="105">
        <v>0</v>
      </c>
      <c r="S23" s="10">
        <v>-19324</v>
      </c>
      <c r="T23" s="10">
        <v>-14998</v>
      </c>
      <c r="U23" s="71">
        <v>-0.22386669426619743</v>
      </c>
      <c r="V23" s="105">
        <v>4326</v>
      </c>
    </row>
    <row r="24" spans="1:26" customFormat="1">
      <c r="A24" s="429"/>
      <c r="B24" s="418" t="s">
        <v>426</v>
      </c>
      <c r="C24" s="14">
        <v>-0.13350264335046719</v>
      </c>
      <c r="D24" s="14">
        <v>-0.20231316664333981</v>
      </c>
      <c r="E24" s="14"/>
      <c r="F24" s="353">
        <v>-6.8810523292872627</v>
      </c>
      <c r="G24" s="14">
        <v>-0.14452622490141581</v>
      </c>
      <c r="H24" s="14">
        <v>-0.36554757526965453</v>
      </c>
      <c r="I24" s="14"/>
      <c r="J24" s="353">
        <v>-22.102135036823871</v>
      </c>
      <c r="K24" s="14"/>
      <c r="L24" s="14"/>
      <c r="M24" s="14"/>
      <c r="N24" s="353">
        <v>0</v>
      </c>
      <c r="O24" s="14"/>
      <c r="P24" s="14"/>
      <c r="Q24" s="14"/>
      <c r="R24" s="353">
        <v>0</v>
      </c>
      <c r="S24" s="14">
        <v>-0.13951439978629548</v>
      </c>
      <c r="T24" s="14">
        <v>-0.25102935761389883</v>
      </c>
      <c r="U24" s="14"/>
      <c r="V24" s="353">
        <v>-11.151495782760335</v>
      </c>
    </row>
    <row r="25" spans="1:26" customFormat="1">
      <c r="A25" s="429"/>
      <c r="B25" s="430"/>
      <c r="C25" s="29"/>
      <c r="D25" s="29"/>
      <c r="E25" s="70"/>
      <c r="F25" s="69"/>
      <c r="G25" s="53"/>
      <c r="H25" s="28"/>
      <c r="I25" s="70"/>
      <c r="J25" s="69"/>
      <c r="K25" s="99"/>
      <c r="L25" s="53"/>
      <c r="M25" s="70"/>
      <c r="N25" s="69"/>
      <c r="O25" s="99"/>
      <c r="P25" s="53"/>
      <c r="Q25" s="70"/>
      <c r="R25" s="69"/>
      <c r="S25" s="29"/>
      <c r="T25" s="29"/>
      <c r="U25" s="70"/>
      <c r="V25" s="69"/>
    </row>
    <row r="26" spans="1:26" customFormat="1">
      <c r="A26" s="415" t="s">
        <v>428</v>
      </c>
      <c r="B26" s="416"/>
      <c r="C26" s="10">
        <v>-25</v>
      </c>
      <c r="D26" s="10">
        <v>-367</v>
      </c>
      <c r="E26" s="71">
        <v>13.68</v>
      </c>
      <c r="F26" s="105">
        <v>-342</v>
      </c>
      <c r="G26" s="10">
        <v>-15480</v>
      </c>
      <c r="H26" s="10">
        <v>-2017</v>
      </c>
      <c r="I26" s="71">
        <v>-0.86970284237726103</v>
      </c>
      <c r="J26" s="105">
        <v>13463</v>
      </c>
      <c r="K26" s="10"/>
      <c r="L26" s="10"/>
      <c r="M26" s="71">
        <v>0</v>
      </c>
      <c r="N26" s="105">
        <v>0</v>
      </c>
      <c r="O26" s="10"/>
      <c r="P26" s="10"/>
      <c r="Q26" s="71" t="e">
        <v>#DIV/0!</v>
      </c>
      <c r="R26" s="105">
        <v>0</v>
      </c>
      <c r="S26" s="10">
        <v>-15505</v>
      </c>
      <c r="T26" s="10">
        <v>-2384</v>
      </c>
      <c r="U26" s="71">
        <v>-0.8462431473718155</v>
      </c>
      <c r="V26" s="105">
        <v>13121</v>
      </c>
    </row>
    <row r="27" spans="1:26" customFormat="1">
      <c r="A27" s="429"/>
      <c r="B27" s="430"/>
      <c r="C27" s="29"/>
      <c r="D27" s="29"/>
      <c r="E27" s="70"/>
      <c r="F27" s="69"/>
      <c r="G27" s="53"/>
      <c r="H27" s="28"/>
      <c r="I27" s="70"/>
      <c r="J27" s="69"/>
      <c r="K27" s="99"/>
      <c r="L27" s="53"/>
      <c r="M27" s="70"/>
      <c r="N27" s="69"/>
      <c r="O27" s="99"/>
      <c r="P27" s="53"/>
      <c r="Q27" s="70"/>
      <c r="R27" s="69"/>
      <c r="S27" s="29"/>
      <c r="T27" s="29"/>
      <c r="U27" s="70"/>
      <c r="V27" s="69"/>
    </row>
    <row r="28" spans="1:26" customFormat="1">
      <c r="A28" s="429" t="s">
        <v>429</v>
      </c>
      <c r="B28" s="430"/>
      <c r="C28" s="28">
        <v>-7069.4641084806644</v>
      </c>
      <c r="D28" s="28">
        <v>-14960.784392953086</v>
      </c>
      <c r="E28" s="68">
        <v>1.1162543812911991</v>
      </c>
      <c r="F28" s="106">
        <v>-7891.3202844724219</v>
      </c>
      <c r="G28" s="28">
        <v>-51611.535891519336</v>
      </c>
      <c r="H28" s="28">
        <v>-19357.215607046914</v>
      </c>
      <c r="I28" s="68">
        <v>-0.62494401159203561</v>
      </c>
      <c r="J28" s="106">
        <v>32254.320284472422</v>
      </c>
      <c r="K28" s="28"/>
      <c r="L28" s="28"/>
      <c r="M28" s="68">
        <v>0</v>
      </c>
      <c r="N28" s="106">
        <v>0</v>
      </c>
      <c r="O28" s="28"/>
      <c r="P28" s="28"/>
      <c r="Q28" s="68" t="e">
        <v>#DIV/0!</v>
      </c>
      <c r="R28" s="106">
        <v>0</v>
      </c>
      <c r="S28" s="28">
        <v>-58681</v>
      </c>
      <c r="T28" s="28">
        <v>-34318</v>
      </c>
      <c r="U28" s="68">
        <v>-0.41517697380753571</v>
      </c>
      <c r="V28" s="106">
        <v>24363</v>
      </c>
    </row>
    <row r="29" spans="1:26" customFormat="1">
      <c r="A29" s="429"/>
      <c r="B29" s="430"/>
      <c r="C29" s="29"/>
      <c r="D29" s="29"/>
      <c r="E29" s="70"/>
      <c r="F29" s="69"/>
      <c r="G29" s="54"/>
      <c r="H29" s="28"/>
      <c r="I29" s="70"/>
      <c r="J29" s="69"/>
      <c r="K29" s="29"/>
      <c r="L29" s="54"/>
      <c r="M29" s="70"/>
      <c r="N29" s="69"/>
      <c r="O29" s="29"/>
      <c r="P29" s="54"/>
      <c r="Q29" s="70"/>
      <c r="R29" s="69"/>
      <c r="S29" s="29"/>
      <c r="T29" s="29"/>
      <c r="U29" s="70"/>
      <c r="V29" s="69"/>
    </row>
    <row r="30" spans="1:26" customFormat="1">
      <c r="A30" s="415"/>
      <c r="B30" s="416" t="s">
        <v>430</v>
      </c>
      <c r="C30" s="10">
        <v>-12179</v>
      </c>
      <c r="D30" s="10">
        <v>-42792</v>
      </c>
      <c r="E30" s="71">
        <v>2.5135889646112162</v>
      </c>
      <c r="F30" s="105">
        <v>-30613</v>
      </c>
      <c r="G30" s="10">
        <v>-6163</v>
      </c>
      <c r="H30" s="10">
        <v>-14845</v>
      </c>
      <c r="I30" s="71">
        <v>1.4087295148466654</v>
      </c>
      <c r="J30" s="105">
        <v>-8682</v>
      </c>
      <c r="K30" s="10"/>
      <c r="L30" s="10"/>
      <c r="M30" s="71">
        <v>0</v>
      </c>
      <c r="N30" s="105">
        <v>0</v>
      </c>
      <c r="O30" s="10"/>
      <c r="P30" s="10"/>
      <c r="Q30" s="71" t="e">
        <v>#DIV/0!</v>
      </c>
      <c r="R30" s="105">
        <v>0</v>
      </c>
      <c r="S30" s="10">
        <v>-18342</v>
      </c>
      <c r="T30" s="10">
        <v>-57637</v>
      </c>
      <c r="U30" s="71">
        <v>2.1423508886708102</v>
      </c>
      <c r="V30" s="105">
        <v>-39295</v>
      </c>
    </row>
    <row r="31" spans="1:26" customFormat="1">
      <c r="A31" s="415"/>
      <c r="B31" s="416" t="s">
        <v>431</v>
      </c>
      <c r="C31" s="10">
        <v>11031</v>
      </c>
      <c r="D31" s="10">
        <v>32570</v>
      </c>
      <c r="E31" s="71">
        <v>1.9525881606382014</v>
      </c>
      <c r="F31" s="105">
        <v>21539</v>
      </c>
      <c r="G31" s="10">
        <v>5518</v>
      </c>
      <c r="H31" s="10">
        <v>8612</v>
      </c>
      <c r="I31" s="71">
        <v>0.56071040231968095</v>
      </c>
      <c r="J31" s="105">
        <v>3094</v>
      </c>
      <c r="K31" s="10"/>
      <c r="L31" s="10"/>
      <c r="M31" s="71">
        <v>0</v>
      </c>
      <c r="N31" s="105">
        <v>0</v>
      </c>
      <c r="O31" s="10"/>
      <c r="P31" s="10"/>
      <c r="Q31" s="71" t="e">
        <v>#DIV/0!</v>
      </c>
      <c r="R31" s="105">
        <v>0</v>
      </c>
      <c r="S31" s="10">
        <v>16549</v>
      </c>
      <c r="T31" s="10">
        <v>41182</v>
      </c>
      <c r="U31" s="71">
        <v>1.4884887304368846</v>
      </c>
      <c r="V31" s="105">
        <v>24633</v>
      </c>
    </row>
    <row r="32" spans="1:26" customFormat="1">
      <c r="A32" s="415" t="s">
        <v>432</v>
      </c>
      <c r="B32" s="416"/>
      <c r="C32" s="10">
        <v>-1148</v>
      </c>
      <c r="D32" s="10">
        <v>-10222</v>
      </c>
      <c r="E32" s="71">
        <v>7.9041811846689889</v>
      </c>
      <c r="F32" s="105">
        <v>-9074</v>
      </c>
      <c r="G32" s="10">
        <v>-645</v>
      </c>
      <c r="H32" s="10">
        <v>-6233</v>
      </c>
      <c r="I32" s="71">
        <v>8.663565891472869</v>
      </c>
      <c r="J32" s="105">
        <v>-5588</v>
      </c>
      <c r="K32" s="10"/>
      <c r="L32" s="10"/>
      <c r="M32" s="71">
        <v>0</v>
      </c>
      <c r="N32" s="105">
        <v>0</v>
      </c>
      <c r="O32" s="10"/>
      <c r="P32" s="10"/>
      <c r="Q32" s="71" t="e">
        <v>#DIV/0!</v>
      </c>
      <c r="R32" s="105">
        <v>0</v>
      </c>
      <c r="S32" s="10">
        <v>-1793</v>
      </c>
      <c r="T32" s="10">
        <v>-16455</v>
      </c>
      <c r="U32" s="71">
        <v>8.1773563859453429</v>
      </c>
      <c r="V32" s="105">
        <v>-14662</v>
      </c>
    </row>
    <row r="33" spans="1:23" customFormat="1">
      <c r="A33" s="429"/>
      <c r="B33" s="430"/>
      <c r="C33" s="99"/>
      <c r="D33" s="99"/>
      <c r="E33" s="70"/>
      <c r="F33" s="69"/>
      <c r="G33" s="53"/>
      <c r="H33" s="28"/>
      <c r="I33" s="70"/>
      <c r="J33" s="69"/>
      <c r="K33" s="99"/>
      <c r="L33" s="51"/>
      <c r="M33" s="70"/>
      <c r="N33" s="69"/>
      <c r="O33" s="99"/>
      <c r="P33" s="51"/>
      <c r="Q33" s="70"/>
      <c r="R33" s="69"/>
      <c r="S33" s="99"/>
      <c r="T33" s="99"/>
      <c r="U33" s="70"/>
      <c r="V33" s="69"/>
    </row>
    <row r="34" spans="1:23" customFormat="1">
      <c r="A34" s="429" t="s">
        <v>433</v>
      </c>
      <c r="B34" s="430"/>
      <c r="C34" s="28">
        <v>-8217.4641084806644</v>
      </c>
      <c r="D34" s="28">
        <v>-25182.784392953086</v>
      </c>
      <c r="E34" s="68">
        <v>2.0645444945678206</v>
      </c>
      <c r="F34" s="106">
        <v>-16965.320284472422</v>
      </c>
      <c r="G34" s="28">
        <v>-52256.535891519336</v>
      </c>
      <c r="H34" s="28">
        <v>-25590.215607046914</v>
      </c>
      <c r="I34" s="68">
        <v>-0.51029636445534221</v>
      </c>
      <c r="J34" s="106">
        <v>26666.320284472422</v>
      </c>
      <c r="K34" s="28"/>
      <c r="L34" s="28"/>
      <c r="M34" s="68">
        <v>0</v>
      </c>
      <c r="N34" s="106">
        <v>0</v>
      </c>
      <c r="O34" s="28"/>
      <c r="P34" s="28"/>
      <c r="Q34" s="68" t="e">
        <v>#DIV/0!</v>
      </c>
      <c r="R34" s="106">
        <v>0</v>
      </c>
      <c r="S34" s="28">
        <v>-60474</v>
      </c>
      <c r="T34" s="28">
        <v>-50773</v>
      </c>
      <c r="U34" s="68">
        <v>-0.16041604656546615</v>
      </c>
      <c r="V34" s="106">
        <v>9701</v>
      </c>
    </row>
    <row r="35" spans="1:23" customFormat="1">
      <c r="A35" s="429"/>
      <c r="B35" s="430"/>
      <c r="C35" s="28"/>
      <c r="D35" s="28"/>
      <c r="E35" s="70"/>
      <c r="F35" s="69"/>
      <c r="G35" s="28"/>
      <c r="H35" s="28"/>
      <c r="I35" s="70"/>
      <c r="J35" s="354"/>
      <c r="K35" s="28"/>
      <c r="L35" s="28"/>
      <c r="M35" s="70"/>
      <c r="N35" s="106"/>
      <c r="O35" s="119"/>
      <c r="P35" s="28"/>
      <c r="Q35" s="70"/>
      <c r="R35" s="106"/>
      <c r="S35" s="28"/>
      <c r="T35" s="28"/>
      <c r="U35" s="70"/>
      <c r="V35" s="106"/>
    </row>
    <row r="36" spans="1:23" customFormat="1">
      <c r="A36" s="429"/>
      <c r="B36" s="430" t="s">
        <v>434</v>
      </c>
      <c r="C36" s="28">
        <v>0</v>
      </c>
      <c r="D36" s="28"/>
      <c r="E36" s="68"/>
      <c r="F36" s="106">
        <v>0</v>
      </c>
      <c r="G36" s="28"/>
      <c r="H36" s="28"/>
      <c r="I36" s="68"/>
      <c r="J36" s="106">
        <v>0</v>
      </c>
      <c r="K36" s="28"/>
      <c r="L36" s="28"/>
      <c r="M36" s="68">
        <v>0</v>
      </c>
      <c r="N36" s="106">
        <v>0</v>
      </c>
      <c r="O36" s="28"/>
      <c r="P36" s="28"/>
      <c r="Q36" s="68" t="e">
        <v>#DIV/0!</v>
      </c>
      <c r="R36" s="106">
        <v>0</v>
      </c>
      <c r="S36" s="28">
        <v>0</v>
      </c>
      <c r="T36" s="28">
        <v>0</v>
      </c>
      <c r="U36" s="68">
        <v>0</v>
      </c>
      <c r="V36" s="106">
        <v>0</v>
      </c>
    </row>
    <row r="37" spans="1:23" customFormat="1">
      <c r="A37" s="429"/>
      <c r="B37" s="430" t="s">
        <v>435</v>
      </c>
      <c r="C37" s="28">
        <v>-1714</v>
      </c>
      <c r="D37" s="28">
        <v>7748</v>
      </c>
      <c r="E37" s="68">
        <v>-5.520420070011669</v>
      </c>
      <c r="F37" s="106">
        <v>9462</v>
      </c>
      <c r="G37" s="28">
        <v>15733</v>
      </c>
      <c r="H37" s="28">
        <v>8322</v>
      </c>
      <c r="I37" s="68">
        <v>-0.47104811542617431</v>
      </c>
      <c r="J37" s="106">
        <v>-7411</v>
      </c>
      <c r="K37" s="28"/>
      <c r="L37" s="28"/>
      <c r="M37" s="68">
        <v>0</v>
      </c>
      <c r="N37" s="106">
        <v>0</v>
      </c>
      <c r="O37" s="28"/>
      <c r="P37" s="28"/>
      <c r="Q37" s="68" t="e">
        <v>#DIV/0!</v>
      </c>
      <c r="R37" s="106">
        <v>0</v>
      </c>
      <c r="S37" s="28">
        <v>14019</v>
      </c>
      <c r="T37" s="28">
        <v>16070</v>
      </c>
      <c r="U37" s="68">
        <v>0.14630144803480993</v>
      </c>
      <c r="V37" s="106">
        <v>2051</v>
      </c>
    </row>
    <row r="38" spans="1:23" customFormat="1">
      <c r="A38" s="415" t="s">
        <v>436</v>
      </c>
      <c r="B38" s="416"/>
      <c r="C38" s="10">
        <v>-1714</v>
      </c>
      <c r="D38" s="10">
        <v>7748</v>
      </c>
      <c r="E38" s="71">
        <v>-5.520420070011669</v>
      </c>
      <c r="F38" s="105">
        <v>9462</v>
      </c>
      <c r="G38" s="10">
        <v>15733</v>
      </c>
      <c r="H38" s="10">
        <v>8322</v>
      </c>
      <c r="I38" s="71">
        <v>-0.47104811542617431</v>
      </c>
      <c r="J38" s="105">
        <v>-7411</v>
      </c>
      <c r="K38" s="10"/>
      <c r="L38" s="10"/>
      <c r="M38" s="71">
        <v>0</v>
      </c>
      <c r="N38" s="105">
        <v>0</v>
      </c>
      <c r="O38" s="10"/>
      <c r="P38" s="10"/>
      <c r="Q38" s="71" t="e">
        <v>#DIV/0!</v>
      </c>
      <c r="R38" s="105">
        <v>0</v>
      </c>
      <c r="S38" s="10">
        <v>14019</v>
      </c>
      <c r="T38" s="10">
        <v>16070</v>
      </c>
      <c r="U38" s="71">
        <v>0.14630144803480993</v>
      </c>
      <c r="V38" s="105">
        <v>2051</v>
      </c>
    </row>
    <row r="39" spans="1:23" customFormat="1">
      <c r="A39" s="429"/>
      <c r="B39" s="430"/>
      <c r="C39" s="29"/>
      <c r="D39" s="29"/>
      <c r="E39" s="70"/>
      <c r="F39" s="69"/>
      <c r="G39" s="9"/>
      <c r="H39" s="28"/>
      <c r="I39" s="70"/>
      <c r="J39" s="69"/>
      <c r="K39" s="29"/>
      <c r="L39" s="9"/>
      <c r="M39" s="70"/>
      <c r="N39" s="69"/>
      <c r="O39" s="29"/>
      <c r="P39" s="9"/>
      <c r="Q39" s="70"/>
      <c r="R39" s="69"/>
      <c r="S39" s="29"/>
      <c r="T39" s="29"/>
      <c r="U39" s="70"/>
      <c r="V39" s="69"/>
    </row>
    <row r="40" spans="1:23" customFormat="1">
      <c r="A40" s="415" t="s">
        <v>437</v>
      </c>
      <c r="B40" s="416"/>
      <c r="C40" s="10">
        <v>-9931.4641084806644</v>
      </c>
      <c r="D40" s="10">
        <v>-17434.784392953086</v>
      </c>
      <c r="E40" s="71">
        <v>0.7555099834741581</v>
      </c>
      <c r="F40" s="105">
        <v>-7503.3202844724219</v>
      </c>
      <c r="G40" s="10">
        <v>-36523.535891519336</v>
      </c>
      <c r="H40" s="10">
        <v>-17268.215607046914</v>
      </c>
      <c r="I40" s="71">
        <v>-0.52720307096398777</v>
      </c>
      <c r="J40" s="105">
        <v>19255.320284472422</v>
      </c>
      <c r="K40" s="10"/>
      <c r="L40" s="10"/>
      <c r="M40" s="71">
        <v>0</v>
      </c>
      <c r="N40" s="105">
        <v>0</v>
      </c>
      <c r="O40" s="10"/>
      <c r="P40" s="10"/>
      <c r="Q40" s="71" t="e">
        <v>#DIV/0!</v>
      </c>
      <c r="R40" s="105">
        <v>0</v>
      </c>
      <c r="S40" s="10">
        <v>-46455</v>
      </c>
      <c r="T40" s="10">
        <v>-34703</v>
      </c>
      <c r="U40" s="71">
        <v>-0.2529759982779034</v>
      </c>
      <c r="V40" s="105">
        <v>11752</v>
      </c>
      <c r="W40" s="388"/>
    </row>
    <row r="41" spans="1:23" customFormat="1">
      <c r="A41" s="429"/>
      <c r="B41" s="417" t="s">
        <v>438</v>
      </c>
      <c r="C41" s="11">
        <v>-0.15771103970767927</v>
      </c>
      <c r="D41" s="11">
        <v>-0.41595358965592194</v>
      </c>
      <c r="E41" s="11"/>
      <c r="F41" s="64">
        <v>-25.824254994824269</v>
      </c>
      <c r="G41" s="11">
        <v>-0.48352191650202947</v>
      </c>
      <c r="H41" s="11">
        <v>-0.96844957723068503</v>
      </c>
      <c r="I41" s="11"/>
      <c r="J41" s="64">
        <v>-48.492766072865557</v>
      </c>
      <c r="K41" s="11"/>
      <c r="L41" s="11"/>
      <c r="M41" s="11"/>
      <c r="N41" s="64">
        <v>0</v>
      </c>
      <c r="O41" s="11"/>
      <c r="P41" s="11"/>
      <c r="Q41" s="11"/>
      <c r="R41" s="64">
        <v>0</v>
      </c>
      <c r="S41" s="11">
        <v>-0.33539336793998947</v>
      </c>
      <c r="T41" s="11">
        <v>-0.58084223211595754</v>
      </c>
      <c r="U41" s="11"/>
      <c r="V41" s="64">
        <v>-24.544886417596807</v>
      </c>
    </row>
    <row r="42" spans="1:23" customFormat="1">
      <c r="A42" s="429"/>
      <c r="B42" s="430"/>
      <c r="C42" s="29"/>
      <c r="D42" s="29"/>
      <c r="E42" s="70"/>
      <c r="F42" s="69"/>
      <c r="G42" s="55"/>
      <c r="H42" s="55"/>
      <c r="I42" s="70"/>
      <c r="J42" s="69"/>
      <c r="K42" s="99"/>
      <c r="L42" s="55"/>
      <c r="M42" s="70"/>
      <c r="N42" s="69"/>
      <c r="O42" s="99"/>
      <c r="P42" s="55"/>
      <c r="Q42" s="70"/>
      <c r="R42" s="69"/>
      <c r="S42" s="29"/>
      <c r="T42" s="29"/>
      <c r="U42" s="70"/>
      <c r="V42" s="69"/>
    </row>
    <row r="43" spans="1:23">
      <c r="A43" s="428" t="s">
        <v>439</v>
      </c>
      <c r="B43" s="420"/>
      <c r="C43" s="28">
        <v>-3007</v>
      </c>
      <c r="D43" s="28">
        <v>-2972</v>
      </c>
      <c r="E43" s="75">
        <v>-1.1639507815098149E-2</v>
      </c>
      <c r="F43" s="106">
        <v>35</v>
      </c>
      <c r="G43" s="28">
        <v>-3032</v>
      </c>
      <c r="H43" s="28">
        <v>-2774</v>
      </c>
      <c r="I43" s="68">
        <v>-8.5092348284960373E-2</v>
      </c>
      <c r="J43" s="106">
        <v>258</v>
      </c>
      <c r="K43" s="28"/>
      <c r="L43" s="28"/>
      <c r="M43" s="68">
        <v>0</v>
      </c>
      <c r="N43" s="106">
        <v>0</v>
      </c>
      <c r="O43" s="28"/>
      <c r="P43" s="28"/>
      <c r="Q43" s="68" t="e">
        <v>#DIV/0!</v>
      </c>
      <c r="R43" s="106">
        <v>0</v>
      </c>
      <c r="S43" s="28">
        <v>-6039</v>
      </c>
      <c r="T43" s="28">
        <v>-5746</v>
      </c>
      <c r="U43" s="68">
        <v>-4.8517966550753466E-2</v>
      </c>
      <c r="V43" s="106">
        <v>293</v>
      </c>
    </row>
    <row r="44" spans="1:23">
      <c r="A44" s="428" t="s">
        <v>440</v>
      </c>
      <c r="B44" s="420"/>
      <c r="C44" s="28">
        <v>9225.7305399999987</v>
      </c>
      <c r="D44" s="28">
        <v>31214</v>
      </c>
      <c r="E44" s="75">
        <v>2.3833635032657265</v>
      </c>
      <c r="F44" s="106">
        <v>21988.269460000003</v>
      </c>
      <c r="G44" s="28">
        <v>3973.33617</v>
      </c>
      <c r="H44" s="28">
        <v>7789</v>
      </c>
      <c r="I44" s="68">
        <v>0.96031739242441194</v>
      </c>
      <c r="J44" s="106">
        <v>3815.66383</v>
      </c>
      <c r="K44" s="28"/>
      <c r="L44" s="28"/>
      <c r="M44" s="68">
        <v>0</v>
      </c>
      <c r="N44" s="106">
        <v>0</v>
      </c>
      <c r="O44" s="28"/>
      <c r="P44" s="28"/>
      <c r="Q44" s="68" t="e">
        <v>#DIV/0!</v>
      </c>
      <c r="R44" s="106">
        <v>0</v>
      </c>
      <c r="S44" s="28">
        <v>13199.066709999999</v>
      </c>
      <c r="T44" s="28">
        <v>39003</v>
      </c>
      <c r="U44" s="68">
        <v>1.9549816556688957</v>
      </c>
      <c r="V44" s="106">
        <v>25803.933290000001</v>
      </c>
    </row>
    <row r="45" spans="1:23">
      <c r="A45" s="428" t="s">
        <v>441</v>
      </c>
      <c r="B45" s="420"/>
      <c r="C45" s="28">
        <v>1802.5015084806714</v>
      </c>
      <c r="D45" s="28">
        <v>1356</v>
      </c>
      <c r="E45" s="75">
        <v>-0.24771214136571096</v>
      </c>
      <c r="F45" s="106">
        <v>-446.50150848067142</v>
      </c>
      <c r="G45" s="28">
        <v>1545.6950143114909</v>
      </c>
      <c r="H45" s="28">
        <v>824</v>
      </c>
      <c r="I45" s="68">
        <v>-0.46690647742883495</v>
      </c>
      <c r="J45" s="106">
        <v>-721.69501431149092</v>
      </c>
      <c r="K45" s="28"/>
      <c r="L45" s="28"/>
      <c r="M45" s="68">
        <v>0</v>
      </c>
      <c r="N45" s="106">
        <v>0</v>
      </c>
      <c r="O45" s="28"/>
      <c r="P45" s="28"/>
      <c r="Q45" s="68" t="e">
        <v>#DIV/0!</v>
      </c>
      <c r="R45" s="106">
        <v>0</v>
      </c>
      <c r="S45" s="28">
        <v>3348.1965227921623</v>
      </c>
      <c r="T45" s="28">
        <v>2180</v>
      </c>
      <c r="U45" s="68">
        <v>-0.34890321247271594</v>
      </c>
      <c r="V45" s="106">
        <v>-1168.1965227921623</v>
      </c>
    </row>
    <row r="46" spans="1:23">
      <c r="A46" s="428" t="s">
        <v>430</v>
      </c>
      <c r="B46" s="420"/>
      <c r="C46" s="28">
        <v>-12175.877319999998</v>
      </c>
      <c r="D46" s="28">
        <v>-42975</v>
      </c>
      <c r="E46" s="75">
        <v>2.5295197931577063</v>
      </c>
      <c r="F46" s="106">
        <v>-30799.12268</v>
      </c>
      <c r="G46" s="28">
        <v>-6164.4207900000001</v>
      </c>
      <c r="H46" s="28">
        <v>-14845</v>
      </c>
      <c r="I46" s="68">
        <v>1.408174345281838</v>
      </c>
      <c r="J46" s="106">
        <v>-8680.5792099999999</v>
      </c>
      <c r="K46" s="28"/>
      <c r="L46" s="28"/>
      <c r="M46" s="68">
        <v>0</v>
      </c>
      <c r="N46" s="106">
        <v>0</v>
      </c>
      <c r="O46" s="28"/>
      <c r="P46" s="28"/>
      <c r="Q46" s="68" t="e">
        <v>#DIV/0!</v>
      </c>
      <c r="R46" s="106">
        <v>0</v>
      </c>
      <c r="S46" s="28">
        <v>-18340.298109999996</v>
      </c>
      <c r="T46" s="28">
        <v>-57820</v>
      </c>
      <c r="U46" s="68">
        <v>2.1526205110305052</v>
      </c>
      <c r="V46" s="106">
        <v>-39479.701890000004</v>
      </c>
    </row>
    <row r="47" spans="1:23">
      <c r="A47" s="428" t="s">
        <v>442</v>
      </c>
      <c r="B47" s="420"/>
      <c r="C47" s="28">
        <v>0</v>
      </c>
      <c r="D47" s="28">
        <v>0</v>
      </c>
      <c r="E47" s="75"/>
      <c r="F47" s="106">
        <v>0</v>
      </c>
      <c r="G47" s="28">
        <v>1.8844000000000003</v>
      </c>
      <c r="H47" s="28">
        <v>0</v>
      </c>
      <c r="I47" s="68"/>
      <c r="J47" s="106">
        <v>-1.8844000000000003</v>
      </c>
      <c r="K47" s="28"/>
      <c r="L47" s="28"/>
      <c r="M47" s="68"/>
      <c r="N47" s="106">
        <v>0</v>
      </c>
      <c r="O47" s="28"/>
      <c r="P47" s="28"/>
      <c r="Q47" s="68" t="e">
        <v>#DIV/0!</v>
      </c>
      <c r="R47" s="106">
        <v>0</v>
      </c>
      <c r="S47" s="28">
        <v>1.8844000000000003</v>
      </c>
      <c r="T47" s="28">
        <v>0</v>
      </c>
      <c r="U47" s="68">
        <v>-1</v>
      </c>
      <c r="V47" s="106">
        <v>-1.8844000000000003</v>
      </c>
    </row>
    <row r="48" spans="1:23">
      <c r="A48" s="428" t="s">
        <v>443</v>
      </c>
      <c r="B48" s="420"/>
      <c r="C48" s="28">
        <v>-1714.24937</v>
      </c>
      <c r="D48" s="28">
        <v>7747</v>
      </c>
      <c r="E48" s="75">
        <v>-5.519179143697162</v>
      </c>
      <c r="F48" s="106">
        <v>9461.2493699999995</v>
      </c>
      <c r="G48" s="28">
        <v>15731.75236</v>
      </c>
      <c r="H48" s="28">
        <v>8322</v>
      </c>
      <c r="I48" s="68">
        <v>-0.47100616577465626</v>
      </c>
      <c r="J48" s="106">
        <v>-7409.7523600000004</v>
      </c>
      <c r="K48" s="28"/>
      <c r="L48" s="28"/>
      <c r="M48" s="68">
        <v>0</v>
      </c>
      <c r="N48" s="106">
        <v>0</v>
      </c>
      <c r="O48" s="28"/>
      <c r="P48" s="28"/>
      <c r="Q48" s="68" t="e">
        <v>#DIV/0!</v>
      </c>
      <c r="R48" s="106">
        <v>0</v>
      </c>
      <c r="S48" s="28">
        <v>14017.502990000001</v>
      </c>
      <c r="T48" s="28">
        <v>16069</v>
      </c>
      <c r="U48" s="68">
        <v>0.14635252879657124</v>
      </c>
      <c r="V48" s="106">
        <v>2051.4970099999991</v>
      </c>
    </row>
    <row r="49" spans="1:23">
      <c r="A49" s="415" t="s">
        <v>54</v>
      </c>
      <c r="B49" s="416"/>
      <c r="C49" s="32">
        <v>-4062.5694669613367</v>
      </c>
      <c r="D49" s="32">
        <v>-11804.784392953086</v>
      </c>
      <c r="E49" s="71">
        <v>1.9057433944096127</v>
      </c>
      <c r="F49" s="105">
        <v>-7742.2149259917496</v>
      </c>
      <c r="G49" s="10">
        <v>-48579.783045830831</v>
      </c>
      <c r="H49" s="10">
        <v>-16584.215607046914</v>
      </c>
      <c r="I49" s="71">
        <v>-0.65861898577436762</v>
      </c>
      <c r="J49" s="105">
        <v>31995.567438783917</v>
      </c>
      <c r="K49" s="10"/>
      <c r="L49" s="32"/>
      <c r="M49" s="71">
        <v>0</v>
      </c>
      <c r="N49" s="105">
        <v>0</v>
      </c>
      <c r="O49" s="10"/>
      <c r="P49" s="10"/>
      <c r="Q49" s="71" t="e">
        <v>#DIV/0!</v>
      </c>
      <c r="R49" s="105">
        <v>0</v>
      </c>
      <c r="S49" s="10">
        <v>-52642.352512792168</v>
      </c>
      <c r="T49" s="10">
        <v>-28389</v>
      </c>
      <c r="U49" s="71">
        <v>-0.46071938952383573</v>
      </c>
      <c r="V49" s="105">
        <v>24253.352512792168</v>
      </c>
    </row>
    <row r="50" spans="1:23">
      <c r="A50" s="447" t="s">
        <v>444</v>
      </c>
      <c r="B50" s="447"/>
      <c r="C50" s="28">
        <v>-203.728289999998</v>
      </c>
      <c r="D50" s="28">
        <v>1090</v>
      </c>
      <c r="E50" s="75">
        <v>-6.3502633335802834</v>
      </c>
      <c r="F50" s="106">
        <v>1293.728289999998</v>
      </c>
      <c r="G50" s="28">
        <v>-9510</v>
      </c>
      <c r="H50" s="28">
        <v>0</v>
      </c>
      <c r="I50" s="68">
        <v>-1</v>
      </c>
      <c r="J50" s="106">
        <v>9510</v>
      </c>
      <c r="K50" s="28"/>
      <c r="L50" s="28"/>
      <c r="M50" s="68">
        <v>0</v>
      </c>
      <c r="N50" s="106">
        <v>0</v>
      </c>
      <c r="O50" s="28"/>
      <c r="P50" s="28"/>
      <c r="Q50" s="68" t="e">
        <v>#DIV/0!</v>
      </c>
      <c r="R50" s="106">
        <v>0</v>
      </c>
      <c r="S50" s="28">
        <v>-9713.7282899999973</v>
      </c>
      <c r="T50" s="28">
        <v>1090</v>
      </c>
      <c r="U50" s="68">
        <v>-1.1122123213104615</v>
      </c>
      <c r="V50" s="106">
        <v>10803.728289999997</v>
      </c>
    </row>
    <row r="51" spans="1:23">
      <c r="A51" s="448" t="s">
        <v>445</v>
      </c>
      <c r="B51" s="448"/>
      <c r="C51" s="28">
        <v>0</v>
      </c>
      <c r="D51" s="28">
        <v>0</v>
      </c>
      <c r="E51" s="75">
        <v>0</v>
      </c>
      <c r="F51" s="106">
        <v>0</v>
      </c>
      <c r="G51" s="28">
        <v>0</v>
      </c>
      <c r="H51" s="28">
        <v>0</v>
      </c>
      <c r="I51" s="68">
        <v>0</v>
      </c>
      <c r="J51" s="106">
        <v>0</v>
      </c>
      <c r="K51" s="28"/>
      <c r="L51" s="28"/>
      <c r="M51" s="68"/>
      <c r="N51" s="106">
        <v>0</v>
      </c>
      <c r="O51" s="28"/>
      <c r="P51" s="28"/>
      <c r="Q51" s="68" t="e">
        <v>#DIV/0!</v>
      </c>
      <c r="R51" s="106">
        <v>0</v>
      </c>
      <c r="S51" s="28">
        <v>0</v>
      </c>
      <c r="T51" s="28">
        <v>0</v>
      </c>
      <c r="U51" s="68">
        <v>0</v>
      </c>
      <c r="V51" s="106">
        <v>0</v>
      </c>
    </row>
    <row r="52" spans="1:23">
      <c r="A52" s="448" t="s">
        <v>446</v>
      </c>
      <c r="B52" s="448"/>
      <c r="C52" s="28">
        <v>0</v>
      </c>
      <c r="D52" s="28">
        <v>0</v>
      </c>
      <c r="E52" s="75">
        <v>0</v>
      </c>
      <c r="F52" s="106">
        <v>0</v>
      </c>
      <c r="G52" s="28">
        <v>0</v>
      </c>
      <c r="H52" s="28">
        <v>0</v>
      </c>
      <c r="I52" s="68">
        <v>0</v>
      </c>
      <c r="J52" s="106">
        <v>0</v>
      </c>
      <c r="K52" s="28"/>
      <c r="L52" s="28"/>
      <c r="M52" s="68"/>
      <c r="N52" s="106">
        <v>0</v>
      </c>
      <c r="O52" s="28"/>
      <c r="P52" s="28"/>
      <c r="Q52" s="68">
        <v>0</v>
      </c>
      <c r="R52" s="106">
        <v>0</v>
      </c>
      <c r="S52" s="28">
        <v>0</v>
      </c>
      <c r="T52" s="28">
        <v>0</v>
      </c>
      <c r="U52" s="68">
        <v>0</v>
      </c>
      <c r="V52" s="106">
        <v>0</v>
      </c>
    </row>
    <row r="53" spans="1:23">
      <c r="A53" s="448" t="s">
        <v>447</v>
      </c>
      <c r="B53" s="448"/>
      <c r="C53" s="28">
        <v>0</v>
      </c>
      <c r="D53" s="28">
        <v>0</v>
      </c>
      <c r="E53" s="75"/>
      <c r="F53" s="106">
        <v>0</v>
      </c>
      <c r="G53" s="28">
        <v>0</v>
      </c>
      <c r="H53" s="28">
        <v>0</v>
      </c>
      <c r="I53" s="68" t="e">
        <v>#DIV/0!</v>
      </c>
      <c r="J53" s="106">
        <v>0</v>
      </c>
      <c r="K53" s="28"/>
      <c r="L53" s="28"/>
      <c r="M53" s="68">
        <v>0</v>
      </c>
      <c r="N53" s="106">
        <v>0</v>
      </c>
      <c r="O53" s="28"/>
      <c r="P53" s="28"/>
      <c r="Q53" s="68">
        <v>0</v>
      </c>
      <c r="R53" s="106">
        <v>0</v>
      </c>
      <c r="S53" s="28">
        <v>0</v>
      </c>
      <c r="T53" s="28">
        <v>0</v>
      </c>
      <c r="U53" s="68">
        <v>0</v>
      </c>
      <c r="V53" s="106">
        <v>0</v>
      </c>
    </row>
    <row r="54" spans="1:23">
      <c r="A54" s="428" t="s">
        <v>448</v>
      </c>
      <c r="B54" s="428"/>
      <c r="C54" s="28">
        <v>-372.01078000000001</v>
      </c>
      <c r="D54" s="28">
        <v>0</v>
      </c>
      <c r="E54" s="75">
        <v>-1</v>
      </c>
      <c r="F54" s="106">
        <v>372.01078000000001</v>
      </c>
      <c r="G54" s="28">
        <v>-432.36399999999998</v>
      </c>
      <c r="H54" s="28">
        <v>0</v>
      </c>
      <c r="I54" s="68">
        <v>-1</v>
      </c>
      <c r="J54" s="106">
        <v>432.36399999999998</v>
      </c>
      <c r="K54" s="28"/>
      <c r="L54" s="28"/>
      <c r="M54" s="68">
        <v>0</v>
      </c>
      <c r="N54" s="106">
        <v>0</v>
      </c>
      <c r="O54" s="28"/>
      <c r="P54" s="28"/>
      <c r="Q54" s="68">
        <v>0</v>
      </c>
      <c r="R54" s="106">
        <v>0</v>
      </c>
      <c r="S54" s="28">
        <v>-804.37477999999999</v>
      </c>
      <c r="T54" s="28">
        <v>0</v>
      </c>
      <c r="U54" s="68">
        <v>-1</v>
      </c>
      <c r="V54" s="106">
        <v>804.37477999999999</v>
      </c>
    </row>
    <row r="55" spans="1:23">
      <c r="A55" s="448" t="s">
        <v>449</v>
      </c>
      <c r="B55" s="448"/>
      <c r="C55" s="28">
        <v>-1394.6244984806713</v>
      </c>
      <c r="D55" s="28">
        <v>-689</v>
      </c>
      <c r="E55" s="75">
        <v>-0.50596020595464308</v>
      </c>
      <c r="F55" s="106">
        <v>705.62449848067126</v>
      </c>
      <c r="G55" s="28">
        <v>-1629.5452799999998</v>
      </c>
      <c r="H55" s="28">
        <v>-169</v>
      </c>
      <c r="I55" s="68">
        <v>-0.89629008652033282</v>
      </c>
      <c r="J55" s="106">
        <v>1460.5452799999998</v>
      </c>
      <c r="K55" s="28"/>
      <c r="L55" s="28"/>
      <c r="M55" s="68">
        <v>0</v>
      </c>
      <c r="N55" s="106">
        <v>0</v>
      </c>
      <c r="O55" s="28"/>
      <c r="P55" s="28"/>
      <c r="Q55" s="68" t="e">
        <v>#DIV/0!</v>
      </c>
      <c r="R55" s="106">
        <v>0</v>
      </c>
      <c r="S55" s="28">
        <v>-3024.1697784806711</v>
      </c>
      <c r="T55" s="28">
        <v>-858</v>
      </c>
      <c r="U55" s="68">
        <v>-0.71628577003006244</v>
      </c>
      <c r="V55" s="106">
        <v>2166.1697784806711</v>
      </c>
    </row>
    <row r="56" spans="1:23">
      <c r="A56" s="448" t="s">
        <v>450</v>
      </c>
      <c r="B56" s="448"/>
      <c r="C56" s="441">
        <v>0</v>
      </c>
      <c r="D56" s="441">
        <v>0</v>
      </c>
      <c r="E56" s="442"/>
      <c r="F56" s="443"/>
      <c r="G56" s="441">
        <v>-38999</v>
      </c>
      <c r="H56" s="441"/>
      <c r="I56" s="87"/>
      <c r="J56" s="443"/>
      <c r="K56" s="441"/>
      <c r="L56" s="441"/>
      <c r="M56" s="87"/>
      <c r="N56" s="443"/>
      <c r="O56" s="441"/>
      <c r="P56" s="441"/>
      <c r="Q56" s="87"/>
      <c r="R56" s="443"/>
      <c r="S56" s="28">
        <v>-38999</v>
      </c>
      <c r="T56" s="28">
        <v>0</v>
      </c>
      <c r="U56" s="68">
        <v>-1</v>
      </c>
      <c r="V56" s="106">
        <v>38999</v>
      </c>
    </row>
    <row r="57" spans="1:23">
      <c r="A57" s="419" t="s">
        <v>451</v>
      </c>
      <c r="B57" s="419" t="s">
        <v>451</v>
      </c>
      <c r="C57" s="109">
        <v>-2092.2058984806672</v>
      </c>
      <c r="D57" s="109">
        <v>-12205.784392953086</v>
      </c>
      <c r="E57" s="74">
        <v>4.8339307817728496</v>
      </c>
      <c r="F57" s="108">
        <v>-10113.578494472418</v>
      </c>
      <c r="G57" s="109">
        <v>1991.126234169169</v>
      </c>
      <c r="H57" s="109">
        <v>-16415.215607046914</v>
      </c>
      <c r="I57" s="74">
        <v>-9.2441862928376501</v>
      </c>
      <c r="J57" s="108">
        <v>-18406.341841216083</v>
      </c>
      <c r="K57" s="109"/>
      <c r="L57" s="109"/>
      <c r="M57" s="74" t="e">
        <v>#DIV/0!</v>
      </c>
      <c r="N57" s="108">
        <v>0</v>
      </c>
      <c r="O57" s="109"/>
      <c r="P57" s="109"/>
      <c r="Q57" s="74" t="e">
        <v>#DIV/0!</v>
      </c>
      <c r="R57" s="108">
        <v>0</v>
      </c>
      <c r="S57" s="109">
        <v>-101.07966431149543</v>
      </c>
      <c r="T57" s="109">
        <v>-28621</v>
      </c>
      <c r="U57" s="74">
        <v>282.15289920036895</v>
      </c>
      <c r="V57" s="108">
        <v>-28519.920335688505</v>
      </c>
      <c r="W57" s="446"/>
    </row>
    <row r="58" spans="1:23" s="362" customFormat="1">
      <c r="A58" s="429"/>
      <c r="B58" s="417" t="s">
        <v>452</v>
      </c>
      <c r="C58" s="11">
        <v>-3.3224101092019537E-2</v>
      </c>
      <c r="D58" s="11">
        <v>-0.29120175612077759</v>
      </c>
      <c r="E58" s="11"/>
      <c r="F58" s="64">
        <v>-25.797765502875802</v>
      </c>
      <c r="G58" s="11">
        <v>2.635980195352592E-2</v>
      </c>
      <c r="H58" s="11">
        <v>-0.92061096389760511</v>
      </c>
      <c r="I58" s="11"/>
      <c r="J58" s="64">
        <v>-94.697076585113109</v>
      </c>
      <c r="K58" s="11"/>
      <c r="L58" s="11"/>
      <c r="M58" s="11"/>
      <c r="N58" s="64">
        <v>0</v>
      </c>
      <c r="O58" s="11"/>
      <c r="P58" s="11"/>
      <c r="Q58" s="11"/>
      <c r="R58" s="64">
        <v>0</v>
      </c>
      <c r="S58" s="11">
        <v>-7.297696489866755E-4</v>
      </c>
      <c r="T58" s="11">
        <v>-0.47904462223412447</v>
      </c>
      <c r="U58" s="11"/>
      <c r="V58" s="64">
        <v>-47.83148525851378</v>
      </c>
    </row>
    <row r="60" spans="1:23">
      <c r="H60" s="444"/>
    </row>
    <row r="61" spans="1:23">
      <c r="H61" s="444"/>
    </row>
    <row r="69" spans="15:15">
      <c r="O69" s="117"/>
    </row>
  </sheetData>
  <pageMargins left="0.511811024" right="0.511811024" top="0.78740157499999996" bottom="0.78740157499999996" header="0.31496062000000002" footer="0.31496062000000002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5"/>
  <cols>
    <col min="1" max="1" width="58.5703125" customWidth="1"/>
    <col min="2" max="2" width="1.5703125" customWidth="1"/>
    <col min="3" max="3" width="10.5703125" bestFit="1" customWidth="1"/>
    <col min="4" max="4" width="1.42578125" customWidth="1"/>
    <col min="5" max="5" width="10.85546875" customWidth="1"/>
    <col min="6" max="6" width="1.5703125" customWidth="1"/>
    <col min="7" max="7" width="10.5703125" bestFit="1" customWidth="1"/>
    <col min="8" max="8" width="1.28515625" customWidth="1"/>
    <col min="9" max="9" width="9.7109375" bestFit="1" customWidth="1"/>
    <col min="10" max="10" width="9.140625" hidden="1" customWidth="1"/>
    <col min="11" max="11" width="9.5703125" hidden="1" customWidth="1"/>
    <col min="12" max="12" width="11.140625" hidden="1" customWidth="1"/>
    <col min="13" max="13" width="13.28515625" hidden="1" customWidth="1"/>
    <col min="14" max="14" width="15.5703125" hidden="1" customWidth="1"/>
    <col min="15" max="15" width="9.5703125" hidden="1" customWidth="1"/>
    <col min="16" max="17" width="9.28515625" hidden="1" customWidth="1"/>
    <col min="18" max="18" width="9.7109375" hidden="1" customWidth="1"/>
    <col min="19" max="20" width="0" hidden="1" customWidth="1"/>
  </cols>
  <sheetData>
    <row r="1" spans="1:17">
      <c r="A1" t="s">
        <v>315</v>
      </c>
      <c r="L1" t="s">
        <v>316</v>
      </c>
    </row>
    <row r="2" spans="1:17">
      <c r="N2" t="s">
        <v>317</v>
      </c>
      <c r="O2" t="s">
        <v>318</v>
      </c>
      <c r="P2" t="s">
        <v>256</v>
      </c>
    </row>
    <row r="3" spans="1:17" ht="15.75" thickBot="1">
      <c r="A3" s="311"/>
      <c r="B3" s="312"/>
      <c r="C3" s="459" t="s">
        <v>264</v>
      </c>
      <c r="D3" s="459"/>
      <c r="E3" s="459"/>
      <c r="F3" s="312"/>
      <c r="G3" s="460" t="s">
        <v>265</v>
      </c>
      <c r="H3" s="460"/>
      <c r="I3" s="460"/>
      <c r="L3" t="s">
        <v>319</v>
      </c>
      <c r="N3" s="313">
        <v>-6461</v>
      </c>
      <c r="O3" s="314">
        <v>-11194</v>
      </c>
      <c r="P3" s="313">
        <v>-326</v>
      </c>
    </row>
    <row r="4" spans="1:17" ht="15.75" thickBot="1">
      <c r="A4" s="311"/>
      <c r="B4" s="312"/>
      <c r="C4" s="312"/>
      <c r="D4" s="315"/>
      <c r="E4" s="316"/>
      <c r="F4" s="312"/>
      <c r="G4" s="311"/>
      <c r="H4" s="315"/>
      <c r="I4" s="317"/>
      <c r="L4" t="s">
        <v>320</v>
      </c>
      <c r="N4" s="313">
        <v>-6461</v>
      </c>
      <c r="O4" s="314">
        <v>-11194</v>
      </c>
      <c r="P4" s="313">
        <v>-326</v>
      </c>
    </row>
    <row r="5" spans="1:17" ht="15.75" thickBot="1">
      <c r="A5" s="311"/>
      <c r="B5" s="312"/>
      <c r="C5" s="318">
        <v>2014</v>
      </c>
      <c r="D5" s="312"/>
      <c r="E5" s="318">
        <v>2013</v>
      </c>
      <c r="F5" s="312"/>
      <c r="G5" s="318">
        <v>2014</v>
      </c>
      <c r="H5" s="312"/>
      <c r="I5" s="318">
        <v>2013</v>
      </c>
      <c r="L5" t="s">
        <v>321</v>
      </c>
      <c r="M5" t="s">
        <v>322</v>
      </c>
      <c r="N5" s="98">
        <v>5913</v>
      </c>
      <c r="O5" s="98"/>
    </row>
    <row r="6" spans="1:17">
      <c r="A6" s="311"/>
      <c r="B6" s="312"/>
      <c r="C6" s="312"/>
      <c r="D6" s="312"/>
      <c r="E6" s="312"/>
      <c r="F6" s="312"/>
      <c r="G6" s="311"/>
      <c r="H6" s="312"/>
      <c r="I6" s="311"/>
      <c r="M6" s="319" t="s">
        <v>323</v>
      </c>
      <c r="N6" s="320">
        <f>368+79</f>
        <v>447</v>
      </c>
      <c r="O6" s="98" t="s">
        <v>324</v>
      </c>
    </row>
    <row r="7" spans="1:17">
      <c r="A7" s="321" t="s">
        <v>8</v>
      </c>
      <c r="B7" s="312"/>
      <c r="C7" s="312"/>
      <c r="D7" s="312"/>
      <c r="E7" s="312"/>
      <c r="F7" s="312"/>
      <c r="G7" s="311"/>
      <c r="H7" s="312"/>
      <c r="I7" s="311"/>
      <c r="M7" t="s">
        <v>325</v>
      </c>
      <c r="N7" s="98">
        <v>210</v>
      </c>
      <c r="O7" s="98"/>
    </row>
    <row r="8" spans="1:17">
      <c r="A8" s="322" t="s">
        <v>9</v>
      </c>
      <c r="B8" s="312"/>
      <c r="C8" s="323">
        <v>-5403</v>
      </c>
      <c r="D8" s="323"/>
      <c r="E8" s="324">
        <v>-7721</v>
      </c>
      <c r="F8" s="323"/>
      <c r="G8" s="323">
        <v>-3984</v>
      </c>
      <c r="H8" s="323"/>
      <c r="I8" s="324">
        <v>-4678</v>
      </c>
      <c r="M8" t="s">
        <v>326</v>
      </c>
      <c r="N8" s="98"/>
      <c r="O8" s="98"/>
    </row>
    <row r="9" spans="1:17">
      <c r="A9" s="311"/>
      <c r="B9" s="312"/>
      <c r="C9" s="323"/>
      <c r="D9" s="323"/>
      <c r="E9" s="323"/>
      <c r="F9" s="323"/>
      <c r="G9" s="323"/>
      <c r="H9" s="323"/>
      <c r="I9" s="323"/>
      <c r="M9" t="s">
        <v>77</v>
      </c>
      <c r="N9" s="98">
        <f>299-211</f>
        <v>88</v>
      </c>
      <c r="O9" s="98"/>
      <c r="P9" s="325">
        <f>P16+N5+N7+N9</f>
        <v>-39</v>
      </c>
    </row>
    <row r="10" spans="1:17">
      <c r="A10" s="321" t="s">
        <v>10</v>
      </c>
      <c r="B10" s="312"/>
      <c r="C10" s="323"/>
      <c r="D10" s="323"/>
      <c r="E10" s="323"/>
      <c r="F10" s="323"/>
      <c r="G10" s="323"/>
      <c r="H10" s="323"/>
      <c r="I10" s="323"/>
      <c r="N10" s="98">
        <f>SUM(N5:N9)</f>
        <v>6658</v>
      </c>
      <c r="O10" s="98"/>
      <c r="P10" s="325">
        <f>N4+N5+N7</f>
        <v>-338</v>
      </c>
      <c r="Q10" t="s">
        <v>327</v>
      </c>
    </row>
    <row r="11" spans="1:17">
      <c r="A11" s="322" t="s">
        <v>11</v>
      </c>
      <c r="B11" s="312"/>
      <c r="C11" s="323"/>
      <c r="D11" s="323"/>
      <c r="E11" s="323"/>
      <c r="F11" s="323"/>
      <c r="G11" s="323">
        <v>3006</v>
      </c>
      <c r="H11" s="323"/>
      <c r="I11" s="326">
        <v>1670</v>
      </c>
      <c r="J11" s="309" t="s">
        <v>328</v>
      </c>
      <c r="M11" t="s">
        <v>329</v>
      </c>
      <c r="N11" t="s">
        <v>330</v>
      </c>
      <c r="O11">
        <v>5838</v>
      </c>
    </row>
    <row r="12" spans="1:17">
      <c r="A12" s="322" t="s">
        <v>331</v>
      </c>
      <c r="B12" s="312"/>
      <c r="C12" s="323"/>
      <c r="D12" s="323"/>
      <c r="E12" s="323"/>
      <c r="F12" s="323"/>
      <c r="G12" s="323">
        <v>940</v>
      </c>
      <c r="H12" s="323"/>
      <c r="I12" s="327">
        <v>732</v>
      </c>
      <c r="M12" s="319" t="s">
        <v>332</v>
      </c>
      <c r="N12" s="319"/>
    </row>
    <row r="13" spans="1:17">
      <c r="A13" s="322" t="s">
        <v>12</v>
      </c>
      <c r="B13" s="312"/>
      <c r="C13" s="323"/>
      <c r="D13" s="323"/>
      <c r="E13" s="323"/>
      <c r="F13" s="323"/>
      <c r="G13" s="323">
        <v>-874</v>
      </c>
      <c r="H13" s="323"/>
      <c r="I13" s="327">
        <v>602</v>
      </c>
      <c r="M13" s="319" t="s">
        <v>333</v>
      </c>
      <c r="N13" s="319">
        <v>180</v>
      </c>
    </row>
    <row r="14" spans="1:17">
      <c r="A14" s="322" t="s">
        <v>45</v>
      </c>
      <c r="B14" s="312"/>
      <c r="C14" s="323"/>
      <c r="D14" s="323"/>
      <c r="E14" s="323"/>
      <c r="F14" s="323"/>
      <c r="G14" s="323">
        <v>971</v>
      </c>
      <c r="H14" s="323"/>
      <c r="I14" s="326">
        <v>1350</v>
      </c>
      <c r="M14" s="319" t="s">
        <v>334</v>
      </c>
      <c r="N14" s="319">
        <v>28</v>
      </c>
    </row>
    <row r="15" spans="1:17">
      <c r="A15" s="311" t="s">
        <v>13</v>
      </c>
      <c r="B15" s="312"/>
      <c r="C15" s="323"/>
      <c r="D15" s="323"/>
      <c r="E15" s="323"/>
      <c r="F15" s="323"/>
      <c r="G15" s="323">
        <v>-175</v>
      </c>
      <c r="H15" s="323"/>
      <c r="I15" s="327">
        <v>54</v>
      </c>
      <c r="M15" s="319" t="s">
        <v>335</v>
      </c>
      <c r="N15" s="319">
        <v>3</v>
      </c>
    </row>
    <row r="16" spans="1:17">
      <c r="A16" s="328" t="s">
        <v>336</v>
      </c>
      <c r="B16" s="312"/>
      <c r="C16" s="323"/>
      <c r="D16" s="323"/>
      <c r="E16" s="323"/>
      <c r="F16" s="323"/>
      <c r="G16" s="323"/>
      <c r="H16" s="323"/>
      <c r="I16" s="327"/>
      <c r="M16" s="319"/>
      <c r="N16" s="319">
        <f>SUM(N13:N15)</f>
        <v>211</v>
      </c>
      <c r="P16" s="325">
        <f>N4+N16</f>
        <v>-6250</v>
      </c>
    </row>
    <row r="17" spans="1:16">
      <c r="A17" s="322" t="s">
        <v>337</v>
      </c>
      <c r="B17" s="312"/>
      <c r="C17" s="323">
        <v>5189</v>
      </c>
      <c r="D17" s="323"/>
      <c r="E17" s="324">
        <v>7607</v>
      </c>
      <c r="F17" s="323"/>
      <c r="G17" s="323"/>
      <c r="H17" s="323"/>
      <c r="I17" s="327"/>
    </row>
    <row r="18" spans="1:16">
      <c r="A18" s="322" t="s">
        <v>15</v>
      </c>
      <c r="B18" s="312"/>
      <c r="C18" s="323"/>
      <c r="D18" s="323"/>
      <c r="E18" s="324"/>
      <c r="F18" s="323"/>
      <c r="G18" s="323">
        <v>5699</v>
      </c>
      <c r="H18" s="323"/>
      <c r="I18" s="326">
        <v>1138</v>
      </c>
      <c r="M18" t="s">
        <v>338</v>
      </c>
      <c r="N18">
        <v>-712</v>
      </c>
    </row>
    <row r="19" spans="1:16">
      <c r="A19" s="322" t="s">
        <v>339</v>
      </c>
      <c r="B19" s="312"/>
      <c r="C19" s="323"/>
      <c r="D19" s="323"/>
      <c r="E19" s="324"/>
      <c r="F19" s="323"/>
      <c r="G19" s="323">
        <v>1897</v>
      </c>
      <c r="H19" s="323"/>
      <c r="I19" s="291"/>
    </row>
    <row r="20" spans="1:16">
      <c r="A20" s="322" t="s">
        <v>16</v>
      </c>
      <c r="B20" s="312"/>
      <c r="C20" s="323"/>
      <c r="D20" s="323"/>
      <c r="E20" s="323"/>
      <c r="F20" s="323"/>
      <c r="G20" s="323">
        <v>1170</v>
      </c>
      <c r="H20" s="323"/>
      <c r="I20" s="329">
        <v>1353</v>
      </c>
      <c r="M20" t="s">
        <v>340</v>
      </c>
      <c r="N20">
        <v>3857</v>
      </c>
    </row>
    <row r="21" spans="1:16">
      <c r="A21" s="322" t="s">
        <v>17</v>
      </c>
      <c r="B21" s="312"/>
      <c r="C21" s="323"/>
      <c r="D21" s="323"/>
      <c r="E21" s="323">
        <v>1</v>
      </c>
      <c r="F21" s="323"/>
      <c r="G21" s="323">
        <v>5</v>
      </c>
      <c r="H21" s="323"/>
      <c r="I21" s="330">
        <v>71</v>
      </c>
      <c r="J21" s="309" t="s">
        <v>341</v>
      </c>
      <c r="M21" t="s">
        <v>342</v>
      </c>
      <c r="N21">
        <f>130810+22726</f>
        <v>153536</v>
      </c>
    </row>
    <row r="22" spans="1:16">
      <c r="A22" s="311"/>
      <c r="B22" s="312"/>
      <c r="C22" s="323">
        <f>SUM(C8:C21)</f>
        <v>-214</v>
      </c>
      <c r="D22" s="323"/>
      <c r="E22" s="323">
        <f>SUM(E8:E21)</f>
        <v>-113</v>
      </c>
      <c r="F22" s="323"/>
      <c r="G22" s="323">
        <f>SUM(G8:G21)</f>
        <v>8655</v>
      </c>
      <c r="H22" s="323"/>
      <c r="I22" s="323">
        <f>SUM(I8:I21)</f>
        <v>2292</v>
      </c>
      <c r="M22" t="s">
        <v>343</v>
      </c>
      <c r="N22">
        <f>14259+1043</f>
        <v>15302</v>
      </c>
    </row>
    <row r="23" spans="1:16">
      <c r="A23" s="311"/>
      <c r="B23" s="312"/>
      <c r="C23" s="323"/>
      <c r="D23" s="323"/>
      <c r="E23" s="323"/>
      <c r="F23" s="323"/>
      <c r="G23" s="323"/>
      <c r="H23" s="323"/>
      <c r="I23" s="323"/>
      <c r="M23" t="s">
        <v>344</v>
      </c>
      <c r="N23">
        <v>-5426</v>
      </c>
    </row>
    <row r="24" spans="1:16">
      <c r="A24" s="311"/>
      <c r="B24" s="312"/>
      <c r="C24" s="323"/>
      <c r="D24" s="323"/>
      <c r="E24" s="323"/>
      <c r="F24" s="323"/>
      <c r="G24" s="323"/>
      <c r="H24" s="323"/>
      <c r="I24" s="323"/>
      <c r="K24">
        <v>8171</v>
      </c>
      <c r="L24" t="s">
        <v>345</v>
      </c>
      <c r="M24" t="s">
        <v>346</v>
      </c>
      <c r="N24">
        <v>-755</v>
      </c>
    </row>
    <row r="25" spans="1:16">
      <c r="A25" s="321" t="s">
        <v>18</v>
      </c>
      <c r="B25" s="312"/>
      <c r="C25" s="323"/>
      <c r="D25" s="323"/>
      <c r="E25" s="323"/>
      <c r="F25" s="323"/>
      <c r="G25" s="323"/>
      <c r="H25" s="323"/>
      <c r="I25" s="323"/>
      <c r="K25" t="s">
        <v>347</v>
      </c>
      <c r="M25" t="s">
        <v>348</v>
      </c>
      <c r="N25">
        <v>-2464</v>
      </c>
    </row>
    <row r="26" spans="1:16">
      <c r="A26" s="322" t="s">
        <v>349</v>
      </c>
      <c r="B26" s="312"/>
      <c r="C26" s="323">
        <v>0</v>
      </c>
      <c r="D26" s="323"/>
      <c r="E26" s="323"/>
      <c r="F26" s="323"/>
      <c r="G26" s="323">
        <v>42846</v>
      </c>
      <c r="H26" s="323"/>
      <c r="I26" s="331">
        <v>15554</v>
      </c>
      <c r="J26" s="63"/>
      <c r="K26" s="98">
        <v>-27574</v>
      </c>
      <c r="L26" s="325">
        <v>15554</v>
      </c>
      <c r="M26" t="s">
        <v>77</v>
      </c>
      <c r="O26" t="s">
        <v>350</v>
      </c>
      <c r="P26" t="s">
        <v>351</v>
      </c>
    </row>
    <row r="27" spans="1:16">
      <c r="A27" s="322" t="s">
        <v>19</v>
      </c>
      <c r="B27" s="312"/>
      <c r="C27" s="323">
        <v>0</v>
      </c>
      <c r="D27" s="323"/>
      <c r="E27" s="323"/>
      <c r="F27" s="323"/>
      <c r="G27" s="323">
        <v>-21961</v>
      </c>
      <c r="H27" s="323"/>
      <c r="I27" s="331">
        <v>-34112</v>
      </c>
      <c r="J27" s="63"/>
      <c r="K27" s="98">
        <v>-32816</v>
      </c>
      <c r="L27" s="325">
        <v>-34112</v>
      </c>
      <c r="M27" t="s">
        <v>352</v>
      </c>
      <c r="O27">
        <v>83</v>
      </c>
    </row>
    <row r="28" spans="1:16">
      <c r="A28" s="322" t="s">
        <v>20</v>
      </c>
      <c r="B28" s="312"/>
      <c r="C28" s="323">
        <v>-21</v>
      </c>
      <c r="D28" s="323"/>
      <c r="E28" s="332">
        <v>-50</v>
      </c>
      <c r="F28" s="323"/>
      <c r="G28" s="323">
        <v>-755</v>
      </c>
      <c r="H28" s="323"/>
      <c r="I28" s="332">
        <v>-876</v>
      </c>
      <c r="J28" s="63"/>
      <c r="K28" s="333">
        <v>-1294</v>
      </c>
      <c r="L28" s="325">
        <v>-876</v>
      </c>
      <c r="M28" t="s">
        <v>353</v>
      </c>
      <c r="O28">
        <f>630</f>
        <v>630</v>
      </c>
    </row>
    <row r="29" spans="1:16">
      <c r="A29" s="322" t="s">
        <v>53</v>
      </c>
      <c r="B29" s="312"/>
      <c r="C29" s="323">
        <v>248</v>
      </c>
      <c r="D29" s="323"/>
      <c r="E29" s="331">
        <v>-2019</v>
      </c>
      <c r="F29" s="323"/>
      <c r="G29" s="323">
        <v>-1753</v>
      </c>
      <c r="H29" s="323"/>
      <c r="I29" s="331">
        <v>-5569</v>
      </c>
      <c r="J29" s="63"/>
      <c r="K29" s="98">
        <v>-3440</v>
      </c>
      <c r="L29" s="325">
        <v>-5569</v>
      </c>
      <c r="M29" t="s">
        <v>97</v>
      </c>
      <c r="O29">
        <v>8</v>
      </c>
    </row>
    <row r="30" spans="1:16">
      <c r="A30" s="322" t="s">
        <v>21</v>
      </c>
      <c r="B30" s="312"/>
      <c r="C30" s="323">
        <v>35</v>
      </c>
      <c r="D30" s="323"/>
      <c r="E30" s="332">
        <v>-75</v>
      </c>
      <c r="F30" s="323"/>
      <c r="G30" s="323">
        <v>5542</v>
      </c>
      <c r="H30" s="323"/>
      <c r="I30" s="331">
        <v>1512</v>
      </c>
      <c r="J30" s="63"/>
      <c r="K30" s="98">
        <f>1639+451</f>
        <v>2090</v>
      </c>
      <c r="L30" s="325">
        <v>1512</v>
      </c>
      <c r="M30" t="s">
        <v>354</v>
      </c>
      <c r="O30">
        <v>31</v>
      </c>
    </row>
    <row r="31" spans="1:16">
      <c r="A31" s="322" t="s">
        <v>355</v>
      </c>
      <c r="B31" s="312"/>
      <c r="C31" s="323">
        <v>0</v>
      </c>
      <c r="D31" s="323"/>
      <c r="E31" s="332">
        <v>3</v>
      </c>
      <c r="F31" s="323"/>
      <c r="G31" s="323">
        <v>-1893</v>
      </c>
      <c r="H31" s="323"/>
      <c r="I31" s="331">
        <v>2318</v>
      </c>
      <c r="J31" s="63"/>
      <c r="K31" s="98">
        <v>1863</v>
      </c>
      <c r="L31" s="325">
        <v>2318</v>
      </c>
      <c r="M31" t="s">
        <v>130</v>
      </c>
      <c r="O31">
        <v>315</v>
      </c>
    </row>
    <row r="32" spans="1:16">
      <c r="A32" s="322" t="s">
        <v>22</v>
      </c>
      <c r="B32" s="312"/>
      <c r="C32" s="334">
        <v>0</v>
      </c>
      <c r="D32" s="335"/>
      <c r="E32" s="336">
        <v>3</v>
      </c>
      <c r="F32" s="335"/>
      <c r="G32" s="334">
        <v>-3024</v>
      </c>
      <c r="H32" s="335"/>
      <c r="I32" s="332">
        <v>-14</v>
      </c>
      <c r="J32" s="63"/>
      <c r="K32" s="333">
        <v>3318</v>
      </c>
      <c r="L32" s="325">
        <v>-14</v>
      </c>
      <c r="M32" t="s">
        <v>356</v>
      </c>
      <c r="O32">
        <f>-86-1982</f>
        <v>-2068</v>
      </c>
    </row>
    <row r="33" spans="1:16">
      <c r="A33" s="311"/>
      <c r="B33" s="312"/>
      <c r="C33" s="323">
        <f>SUM(C22:C32)</f>
        <v>48</v>
      </c>
      <c r="D33" s="312"/>
      <c r="E33" s="323">
        <f>SUM(E22:E32)</f>
        <v>-2251</v>
      </c>
      <c r="F33" s="312"/>
      <c r="G33" s="323">
        <f>SUM(G22:G32)</f>
        <v>27657</v>
      </c>
      <c r="H33" s="312"/>
      <c r="I33" s="323">
        <f>SUM(I22:I32)</f>
        <v>-18895</v>
      </c>
      <c r="M33" t="s">
        <v>357</v>
      </c>
      <c r="O33">
        <v>-192</v>
      </c>
    </row>
    <row r="34" spans="1:16" ht="15.75" thickBot="1">
      <c r="A34" s="311"/>
      <c r="B34" s="312"/>
      <c r="C34" s="337"/>
      <c r="D34" s="312"/>
      <c r="E34" s="337"/>
      <c r="F34" s="312"/>
      <c r="G34" s="337"/>
      <c r="H34" s="312"/>
      <c r="I34" s="337"/>
      <c r="M34" t="s">
        <v>358</v>
      </c>
      <c r="O34">
        <v>-428</v>
      </c>
    </row>
    <row r="35" spans="1:16">
      <c r="A35" s="311" t="s">
        <v>359</v>
      </c>
      <c r="B35" s="312"/>
      <c r="C35" s="323"/>
      <c r="D35" s="312"/>
      <c r="E35" s="323"/>
      <c r="F35" s="312"/>
      <c r="G35" s="323">
        <f>-615+615</f>
        <v>0</v>
      </c>
      <c r="H35" s="312"/>
      <c r="I35" s="323"/>
      <c r="M35" t="s">
        <v>130</v>
      </c>
      <c r="O35">
        <f>-211+211-315</f>
        <v>-315</v>
      </c>
    </row>
    <row r="36" spans="1:16">
      <c r="A36" s="322" t="s">
        <v>23</v>
      </c>
      <c r="B36" s="312"/>
      <c r="C36" s="338"/>
      <c r="D36" s="339"/>
      <c r="E36" s="338"/>
      <c r="F36" s="338"/>
      <c r="G36" s="338">
        <v>-218</v>
      </c>
      <c r="H36" s="338"/>
      <c r="I36" s="338"/>
      <c r="L36" s="309"/>
      <c r="M36" t="s">
        <v>360</v>
      </c>
      <c r="O36">
        <v>-51</v>
      </c>
    </row>
    <row r="37" spans="1:16" ht="15.75" thickBot="1">
      <c r="A37" s="322" t="s">
        <v>24</v>
      </c>
      <c r="B37" s="312"/>
      <c r="C37" s="337"/>
      <c r="D37" s="312"/>
      <c r="E37" s="337"/>
      <c r="F37" s="337"/>
      <c r="G37" s="340"/>
      <c r="H37" s="337"/>
      <c r="I37" s="337">
        <v>-921</v>
      </c>
      <c r="J37" t="s">
        <v>361</v>
      </c>
      <c r="L37" s="333"/>
    </row>
    <row r="38" spans="1:16">
      <c r="A38" s="311"/>
      <c r="B38" s="312"/>
      <c r="C38" s="323"/>
      <c r="D38" s="312"/>
      <c r="E38" s="323"/>
      <c r="F38" s="312"/>
      <c r="G38" s="341"/>
      <c r="H38" s="312"/>
      <c r="I38" s="323"/>
    </row>
    <row r="39" spans="1:16" ht="15.75" thickBot="1">
      <c r="A39" s="321" t="s">
        <v>362</v>
      </c>
      <c r="B39" s="312"/>
      <c r="C39" s="337">
        <f>SUM(C33:C37)</f>
        <v>48</v>
      </c>
      <c r="D39" s="312"/>
      <c r="E39" s="337">
        <f>SUM(E33:E37)</f>
        <v>-2251</v>
      </c>
      <c r="F39" s="312"/>
      <c r="G39" s="337">
        <f>SUM(G33:G37)</f>
        <v>27439</v>
      </c>
      <c r="H39" s="312"/>
      <c r="I39" s="337">
        <f>SUM(I33:I37)</f>
        <v>-19816</v>
      </c>
    </row>
    <row r="40" spans="1:16">
      <c r="A40" s="311"/>
      <c r="B40" s="312"/>
      <c r="C40" s="323"/>
      <c r="D40" s="312"/>
      <c r="E40" s="323"/>
      <c r="F40" s="312"/>
      <c r="G40" s="323"/>
      <c r="H40" s="312"/>
      <c r="I40" s="323"/>
    </row>
    <row r="41" spans="1:16">
      <c r="A41" s="321" t="s">
        <v>25</v>
      </c>
      <c r="B41" s="312"/>
      <c r="C41" s="323"/>
      <c r="D41" s="312"/>
      <c r="E41" s="323"/>
      <c r="F41" s="312"/>
      <c r="G41" s="323"/>
      <c r="H41" s="312"/>
      <c r="I41" s="323"/>
      <c r="M41" s="319"/>
    </row>
    <row r="42" spans="1:16">
      <c r="A42" s="322" t="s">
        <v>363</v>
      </c>
      <c r="B42" s="312"/>
      <c r="C42" s="323"/>
      <c r="D42" s="323"/>
      <c r="E42" s="342"/>
      <c r="F42" s="323"/>
      <c r="G42" s="323"/>
      <c r="H42" s="323"/>
      <c r="I42" s="291"/>
      <c r="K42" t="s">
        <v>364</v>
      </c>
      <c r="M42" s="320"/>
      <c r="N42" s="98" t="s">
        <v>73</v>
      </c>
      <c r="O42" s="61" t="s">
        <v>75</v>
      </c>
    </row>
    <row r="43" spans="1:16">
      <c r="A43" s="322" t="s">
        <v>365</v>
      </c>
      <c r="B43" s="312"/>
      <c r="C43" s="323"/>
      <c r="D43" s="323"/>
      <c r="E43" s="342"/>
      <c r="F43" s="323"/>
      <c r="G43" s="323"/>
      <c r="H43" s="323"/>
      <c r="I43" s="326">
        <v>-146084</v>
      </c>
      <c r="K43" s="325">
        <v>11023</v>
      </c>
      <c r="M43" t="s">
        <v>366</v>
      </c>
      <c r="N43">
        <v>12507</v>
      </c>
      <c r="O43">
        <v>1752</v>
      </c>
      <c r="P43">
        <f>SUM(N43:O43)</f>
        <v>14259</v>
      </c>
    </row>
    <row r="44" spans="1:16">
      <c r="A44" s="322" t="s">
        <v>367</v>
      </c>
      <c r="B44" s="312"/>
      <c r="C44" s="323"/>
      <c r="D44" s="323"/>
      <c r="E44" s="342"/>
      <c r="F44" s="323"/>
      <c r="G44" s="323"/>
      <c r="H44" s="323"/>
      <c r="I44" s="327">
        <v>942</v>
      </c>
      <c r="M44" t="s">
        <v>368</v>
      </c>
      <c r="N44">
        <v>870</v>
      </c>
      <c r="O44">
        <v>173</v>
      </c>
      <c r="P44">
        <f>SUM(N44:O44)</f>
        <v>1043</v>
      </c>
    </row>
    <row r="45" spans="1:16">
      <c r="A45" s="322" t="s">
        <v>369</v>
      </c>
      <c r="B45" s="312"/>
      <c r="C45" s="323"/>
      <c r="D45" s="323"/>
      <c r="E45" s="342"/>
      <c r="F45" s="323"/>
      <c r="G45" s="323"/>
      <c r="H45" s="323"/>
      <c r="I45" s="323"/>
    </row>
    <row r="46" spans="1:16">
      <c r="A46" s="322" t="s">
        <v>370</v>
      </c>
      <c r="B46" s="312"/>
      <c r="C46" s="323"/>
      <c r="D46" s="323"/>
      <c r="E46" s="323"/>
      <c r="F46" s="323"/>
      <c r="G46" s="323"/>
      <c r="H46" s="323"/>
      <c r="I46" s="323"/>
      <c r="M46" t="s">
        <v>371</v>
      </c>
    </row>
    <row r="47" spans="1:16">
      <c r="A47" s="322" t="s">
        <v>372</v>
      </c>
      <c r="B47" s="312"/>
      <c r="C47" s="323"/>
      <c r="D47" s="323"/>
      <c r="E47" s="323"/>
      <c r="F47" s="323"/>
      <c r="G47" s="323"/>
      <c r="H47" s="323"/>
      <c r="I47" s="323"/>
      <c r="M47" t="s">
        <v>373</v>
      </c>
      <c r="N47">
        <v>-76147</v>
      </c>
    </row>
    <row r="48" spans="1:16">
      <c r="A48" s="322" t="s">
        <v>374</v>
      </c>
      <c r="B48" s="312"/>
      <c r="C48" s="323"/>
      <c r="D48" s="323"/>
      <c r="E48" s="323"/>
      <c r="F48" s="323"/>
      <c r="G48" s="323">
        <v>867</v>
      </c>
      <c r="H48" s="323"/>
      <c r="I48" s="326">
        <v>-25040</v>
      </c>
      <c r="M48" t="s">
        <v>375</v>
      </c>
      <c r="N48">
        <v>-2747</v>
      </c>
    </row>
    <row r="49" spans="1:14">
      <c r="A49" s="322" t="s">
        <v>26</v>
      </c>
      <c r="B49" s="312"/>
      <c r="C49" s="323"/>
      <c r="D49" s="323"/>
      <c r="E49" s="323"/>
      <c r="F49" s="323"/>
      <c r="G49" s="323">
        <v>-782</v>
      </c>
      <c r="H49" s="323"/>
      <c r="I49" s="326">
        <v>-3163</v>
      </c>
      <c r="M49" t="s">
        <v>376</v>
      </c>
      <c r="N49">
        <v>9889</v>
      </c>
    </row>
    <row r="50" spans="1:14">
      <c r="A50" s="322" t="s">
        <v>377</v>
      </c>
      <c r="B50" s="312"/>
      <c r="C50" s="323"/>
      <c r="D50" s="323"/>
      <c r="E50" s="323"/>
      <c r="F50" s="323"/>
      <c r="G50" s="323">
        <v>395</v>
      </c>
      <c r="H50" s="323"/>
      <c r="I50" s="327">
        <v>163</v>
      </c>
      <c r="M50" t="s">
        <v>378</v>
      </c>
      <c r="N50">
        <v>-2618</v>
      </c>
    </row>
    <row r="51" spans="1:14">
      <c r="A51" s="322" t="s">
        <v>379</v>
      </c>
      <c r="B51" s="312"/>
      <c r="C51" s="323"/>
      <c r="D51" s="323"/>
      <c r="E51" s="323">
        <v>-15</v>
      </c>
      <c r="F51" s="323"/>
      <c r="G51" s="323">
        <v>-455</v>
      </c>
      <c r="H51" s="323"/>
      <c r="I51" s="343">
        <v>-1493</v>
      </c>
      <c r="M51" t="s">
        <v>380</v>
      </c>
      <c r="N51">
        <v>11023</v>
      </c>
    </row>
    <row r="52" spans="1:14" ht="15.75" thickBot="1">
      <c r="A52" s="322" t="s">
        <v>381</v>
      </c>
      <c r="B52" s="312"/>
      <c r="C52" s="314"/>
      <c r="D52" s="312"/>
      <c r="E52" s="344"/>
      <c r="F52" s="312"/>
      <c r="G52" s="345"/>
      <c r="H52" s="312"/>
      <c r="I52" s="345"/>
    </row>
    <row r="53" spans="1:14">
      <c r="A53" s="311"/>
      <c r="B53" s="312"/>
      <c r="C53" s="323"/>
      <c r="D53" s="312"/>
      <c r="E53" s="323"/>
      <c r="F53" s="312"/>
      <c r="G53" s="323"/>
      <c r="H53" s="312"/>
      <c r="I53" s="323"/>
      <c r="M53" t="s">
        <v>382</v>
      </c>
      <c r="N53">
        <f>N47+N49+N50+N51</f>
        <v>-57853</v>
      </c>
    </row>
    <row r="54" spans="1:14" ht="15.75" thickBot="1">
      <c r="A54" s="321" t="s">
        <v>383</v>
      </c>
      <c r="B54" s="312"/>
      <c r="C54" s="337">
        <f>SUM(C42:C52)</f>
        <v>0</v>
      </c>
      <c r="D54" s="312"/>
      <c r="E54" s="337">
        <f>SUM(E42:E52)</f>
        <v>-15</v>
      </c>
      <c r="F54" s="312"/>
      <c r="G54" s="337">
        <f>SUM(G42:G52)</f>
        <v>25</v>
      </c>
      <c r="H54" s="312"/>
      <c r="I54" s="337">
        <f>SUM(I42:I52)</f>
        <v>-174675</v>
      </c>
    </row>
    <row r="55" spans="1:14">
      <c r="A55" s="311"/>
      <c r="B55" s="312"/>
      <c r="C55" s="323"/>
      <c r="D55" s="312"/>
      <c r="E55" s="323"/>
      <c r="F55" s="312"/>
      <c r="G55" s="323"/>
      <c r="H55" s="312"/>
      <c r="I55" s="323"/>
    </row>
    <row r="56" spans="1:14" s="346" customFormat="1">
      <c r="A56" s="321" t="s">
        <v>27</v>
      </c>
      <c r="B56" s="312"/>
      <c r="C56" s="323"/>
      <c r="D56" s="312"/>
      <c r="E56" s="323"/>
      <c r="F56" s="312"/>
      <c r="G56" s="323"/>
      <c r="H56" s="312"/>
      <c r="I56" s="323"/>
      <c r="M56" s="346" t="s">
        <v>384</v>
      </c>
    </row>
    <row r="57" spans="1:14">
      <c r="A57" s="322" t="s">
        <v>385</v>
      </c>
      <c r="B57" s="312"/>
      <c r="C57" s="323">
        <v>1514</v>
      </c>
      <c r="D57" s="312"/>
      <c r="E57" s="323"/>
      <c r="F57" s="312"/>
      <c r="G57" s="323">
        <v>1514</v>
      </c>
      <c r="H57" s="312"/>
      <c r="I57" s="323"/>
      <c r="M57" s="98">
        <v>33984</v>
      </c>
    </row>
    <row r="58" spans="1:14">
      <c r="A58" s="322" t="s">
        <v>386</v>
      </c>
      <c r="B58" s="312"/>
      <c r="C58" s="323"/>
      <c r="D58" s="323"/>
      <c r="E58" s="323"/>
      <c r="F58" s="323"/>
      <c r="G58" s="323">
        <v>0</v>
      </c>
      <c r="H58" s="323"/>
      <c r="I58" s="347">
        <v>214379</v>
      </c>
    </row>
    <row r="59" spans="1:14">
      <c r="A59" s="322" t="s">
        <v>387</v>
      </c>
      <c r="B59" s="312"/>
      <c r="C59" s="323"/>
      <c r="D59" s="323"/>
      <c r="E59" s="323"/>
      <c r="F59" s="323"/>
      <c r="G59" s="323">
        <v>-23399</v>
      </c>
      <c r="H59" s="323"/>
      <c r="I59" s="347"/>
    </row>
    <row r="60" spans="1:14">
      <c r="A60" s="322" t="s">
        <v>388</v>
      </c>
      <c r="B60" s="312"/>
      <c r="C60" s="323"/>
      <c r="D60" s="323"/>
      <c r="E60" s="323"/>
      <c r="F60" s="323"/>
      <c r="G60" s="323"/>
      <c r="H60" s="323"/>
      <c r="I60" s="329"/>
      <c r="J60" s="309" t="s">
        <v>389</v>
      </c>
    </row>
    <row r="61" spans="1:14">
      <c r="A61" s="322" t="s">
        <v>28</v>
      </c>
      <c r="B61" s="312"/>
      <c r="C61" s="313"/>
      <c r="D61" s="323"/>
      <c r="E61" s="323"/>
      <c r="F61" s="323"/>
      <c r="G61" s="323"/>
      <c r="H61" s="323"/>
      <c r="I61" s="348"/>
    </row>
    <row r="62" spans="1:14" ht="15.75" thickBot="1">
      <c r="A62" s="311"/>
      <c r="B62" s="312"/>
      <c r="C62" s="337"/>
      <c r="D62" s="312"/>
      <c r="E62" s="337"/>
      <c r="F62" s="312"/>
      <c r="G62" s="337"/>
      <c r="H62" s="312"/>
      <c r="I62" s="349"/>
    </row>
    <row r="63" spans="1:14">
      <c r="A63" s="321" t="s">
        <v>390</v>
      </c>
      <c r="B63" s="312"/>
      <c r="C63" s="323">
        <f>SUM(C57:C62)</f>
        <v>1514</v>
      </c>
      <c r="D63" s="312"/>
      <c r="E63" s="323">
        <f>SUM(E57:E62)</f>
        <v>0</v>
      </c>
      <c r="F63" s="312"/>
      <c r="G63" s="323">
        <f>SUM(G57:G62)</f>
        <v>-21885</v>
      </c>
      <c r="H63" s="312"/>
      <c r="I63" s="323">
        <f>SUM(I57:I62)</f>
        <v>214379</v>
      </c>
    </row>
    <row r="64" spans="1:14" ht="15.75" thickBot="1">
      <c r="A64" s="311"/>
      <c r="B64" s="312"/>
      <c r="C64" s="337"/>
      <c r="D64" s="312"/>
      <c r="E64" s="337"/>
      <c r="F64" s="312"/>
      <c r="G64" s="337"/>
      <c r="H64" s="312"/>
      <c r="I64" s="337"/>
    </row>
    <row r="65" spans="1:18">
      <c r="A65" s="321" t="s">
        <v>29</v>
      </c>
      <c r="B65" s="312"/>
      <c r="C65" s="323">
        <f>C39+C54+C63</f>
        <v>1562</v>
      </c>
      <c r="D65" s="312"/>
      <c r="E65" s="323">
        <f>E39+E54+E63</f>
        <v>-2266</v>
      </c>
      <c r="F65" s="312"/>
      <c r="G65" s="323">
        <f>G39+G54+G63</f>
        <v>5579</v>
      </c>
      <c r="H65" s="312"/>
      <c r="I65" s="323">
        <f>I39+I54+I63</f>
        <v>19888</v>
      </c>
    </row>
    <row r="66" spans="1:18">
      <c r="A66" s="311"/>
      <c r="B66" s="312"/>
      <c r="C66" s="323"/>
      <c r="D66" s="312"/>
      <c r="E66" s="323"/>
      <c r="F66" s="312"/>
      <c r="G66" s="323"/>
      <c r="H66" s="312"/>
      <c r="I66" s="323"/>
    </row>
    <row r="67" spans="1:18" ht="15.75" thickBot="1">
      <c r="A67" s="321" t="s">
        <v>391</v>
      </c>
      <c r="B67" s="312"/>
      <c r="C67" s="337">
        <v>61</v>
      </c>
      <c r="D67" s="337"/>
      <c r="E67" s="337">
        <v>6347</v>
      </c>
      <c r="F67" s="337"/>
      <c r="G67" s="337">
        <v>46343</v>
      </c>
      <c r="H67" s="337"/>
      <c r="I67" s="337">
        <v>14664</v>
      </c>
    </row>
    <row r="68" spans="1:18">
      <c r="A68" s="311"/>
      <c r="B68" s="312"/>
      <c r="C68" s="323"/>
      <c r="D68" s="312"/>
      <c r="E68" s="323"/>
      <c r="F68" s="312"/>
      <c r="G68" s="323"/>
      <c r="H68" s="312"/>
      <c r="I68" s="323"/>
    </row>
    <row r="69" spans="1:18" ht="15.75" thickBot="1">
      <c r="A69" s="321" t="s">
        <v>392</v>
      </c>
      <c r="B69" s="312"/>
      <c r="C69" s="350">
        <f>SUM(C65:C67)</f>
        <v>1623</v>
      </c>
      <c r="D69" s="312"/>
      <c r="E69" s="350">
        <f>SUM(E65:E67)</f>
        <v>4081</v>
      </c>
      <c r="F69" s="312"/>
      <c r="G69" s="350">
        <f>SUM(G65:G67)</f>
        <v>51922</v>
      </c>
      <c r="H69" s="312"/>
      <c r="I69" s="350">
        <f>SUM(I65:I67)</f>
        <v>34552</v>
      </c>
    </row>
    <row r="70" spans="1:18" ht="15.75" thickTop="1">
      <c r="C70" s="98">
        <v>0</v>
      </c>
      <c r="G70" s="98">
        <v>0</v>
      </c>
    </row>
    <row r="71" spans="1:18">
      <c r="C71" s="325"/>
      <c r="G71" s="325">
        <f>G69-G70</f>
        <v>51922</v>
      </c>
    </row>
    <row r="72" spans="1:18">
      <c r="G72" s="61">
        <f>G70-11023</f>
        <v>-11023</v>
      </c>
    </row>
    <row r="73" spans="1:18">
      <c r="G73">
        <f>G71/2</f>
        <v>25961</v>
      </c>
    </row>
    <row r="77" spans="1:18">
      <c r="M77" t="s">
        <v>393</v>
      </c>
      <c r="N77" t="s">
        <v>394</v>
      </c>
      <c r="O77" t="s">
        <v>395</v>
      </c>
      <c r="P77" t="s">
        <v>396</v>
      </c>
      <c r="Q77" t="s">
        <v>397</v>
      </c>
      <c r="R77" t="s">
        <v>79</v>
      </c>
    </row>
    <row r="78" spans="1:18">
      <c r="M78" t="s">
        <v>398</v>
      </c>
      <c r="N78" s="98">
        <v>3163</v>
      </c>
      <c r="O78" s="98">
        <v>2717</v>
      </c>
      <c r="P78" s="98">
        <v>43</v>
      </c>
      <c r="Q78" s="98"/>
      <c r="R78" s="98">
        <f>SUM(N78:Q78)</f>
        <v>5923</v>
      </c>
    </row>
    <row r="79" spans="1:18">
      <c r="M79" t="s">
        <v>399</v>
      </c>
      <c r="N79" s="98">
        <v>1493</v>
      </c>
      <c r="O79" s="98">
        <v>232</v>
      </c>
      <c r="P79" s="98">
        <v>63</v>
      </c>
      <c r="Q79" s="98">
        <v>119</v>
      </c>
      <c r="R79" s="98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M72"/>
  <sheetViews>
    <sheetView showGridLines="0" zoomScaleNormal="100" workbookViewId="0">
      <pane xSplit="4" ySplit="8" topLeftCell="E9" activePane="bottomRight" state="frozen"/>
      <selection activeCell="AM17" sqref="AM17"/>
      <selection pane="topRight" activeCell="AM17" sqref="AM17"/>
      <selection pane="bottomLeft" activeCell="AM17" sqref="AM17"/>
      <selection pane="bottomRight" activeCell="E1" sqref="E1:H1048576"/>
    </sheetView>
  </sheetViews>
  <sheetFormatPr defaultRowHeight="15" outlineLevelCol="1"/>
  <cols>
    <col min="1" max="3" width="2.7109375" style="4" customWidth="1"/>
    <col min="4" max="4" width="53.7109375" style="6" bestFit="1" customWidth="1"/>
    <col min="5" max="6" width="11.85546875" customWidth="1" outlineLevel="1"/>
    <col min="7" max="7" width="10.42578125" style="92" customWidth="1" outlineLevel="1"/>
    <col min="8" max="8" width="13.28515625" style="92" customWidth="1" outlineLevel="1"/>
    <col min="10" max="10" width="11.5703125" bestFit="1" customWidth="1"/>
  </cols>
  <sheetData>
    <row r="1" spans="1:12" s="362" customFormat="1">
      <c r="A1" s="4"/>
      <c r="B1" s="4"/>
      <c r="C1" s="4"/>
      <c r="D1" s="6"/>
      <c r="G1" s="92"/>
      <c r="H1" s="92"/>
    </row>
    <row r="2" spans="1:12" s="362" customFormat="1">
      <c r="A2" s="4"/>
      <c r="B2" s="4"/>
      <c r="C2" s="4"/>
      <c r="D2" s="6"/>
      <c r="G2" s="92"/>
      <c r="H2" s="92"/>
    </row>
    <row r="3" spans="1:12" s="362" customFormat="1">
      <c r="A3" s="4"/>
      <c r="B3" s="4"/>
      <c r="C3" s="4"/>
      <c r="D3" s="6"/>
      <c r="G3" s="92"/>
      <c r="H3" s="92"/>
    </row>
    <row r="4" spans="1:12" s="362" customFormat="1">
      <c r="A4" s="4"/>
      <c r="B4" s="4"/>
      <c r="C4" s="4"/>
      <c r="D4" s="6"/>
      <c r="G4" s="92"/>
      <c r="H4" s="92"/>
    </row>
    <row r="5" spans="1:12" s="362" customFormat="1">
      <c r="A5" s="4"/>
      <c r="B5" s="4"/>
      <c r="C5" s="4"/>
      <c r="D5" s="6"/>
      <c r="G5" s="92"/>
      <c r="H5" s="92"/>
    </row>
    <row r="6" spans="1:12" s="362" customFormat="1" ht="15.75" thickBot="1">
      <c r="A6" s="4"/>
      <c r="B6" s="4"/>
      <c r="C6" s="4"/>
      <c r="D6" s="6"/>
      <c r="G6" s="92"/>
      <c r="H6" s="92"/>
    </row>
    <row r="7" spans="1:12" ht="15.75" thickBot="1">
      <c r="A7" s="426" t="s">
        <v>453</v>
      </c>
      <c r="B7" s="427"/>
      <c r="C7" s="427"/>
      <c r="D7" s="421"/>
      <c r="E7" s="2">
        <v>43646</v>
      </c>
      <c r="F7" s="2">
        <v>44012</v>
      </c>
      <c r="G7" s="2" t="s">
        <v>0</v>
      </c>
      <c r="H7" s="2" t="s">
        <v>1</v>
      </c>
    </row>
    <row r="8" spans="1:12" ht="15.75" customHeight="1">
      <c r="A8" s="428" t="s">
        <v>454</v>
      </c>
      <c r="B8" s="422"/>
      <c r="C8" s="40"/>
      <c r="D8" s="40"/>
      <c r="E8" s="62"/>
      <c r="F8" s="58"/>
      <c r="G8" s="79"/>
      <c r="H8" s="80"/>
    </row>
    <row r="9" spans="1:12" ht="15.75" customHeight="1">
      <c r="A9" s="429"/>
      <c r="B9" s="430" t="s">
        <v>455</v>
      </c>
      <c r="C9" s="430"/>
      <c r="D9" s="430"/>
      <c r="E9" s="59"/>
      <c r="F9" s="59"/>
      <c r="G9" s="93"/>
      <c r="H9" s="96"/>
    </row>
    <row r="10" spans="1:12" ht="15.75" customHeight="1">
      <c r="A10" s="429"/>
      <c r="B10" s="430"/>
      <c r="C10" s="430"/>
      <c r="D10" s="430" t="s">
        <v>456</v>
      </c>
      <c r="E10" s="17">
        <v>27974</v>
      </c>
      <c r="F10" s="21">
        <v>47847</v>
      </c>
      <c r="G10" s="68">
        <v>0.71040966611853862</v>
      </c>
      <c r="H10" s="114">
        <v>19873</v>
      </c>
      <c r="J10" s="402"/>
      <c r="K10" s="388"/>
      <c r="L10" s="388"/>
    </row>
    <row r="11" spans="1:12" s="362" customFormat="1">
      <c r="A11" s="429"/>
      <c r="B11" s="430"/>
      <c r="C11" s="430"/>
      <c r="D11" s="430" t="s">
        <v>457</v>
      </c>
      <c r="E11" s="21">
        <v>7778</v>
      </c>
      <c r="F11" s="21">
        <v>20286</v>
      </c>
      <c r="G11" s="68">
        <v>1.6081254821290822</v>
      </c>
      <c r="H11" s="114">
        <v>12508</v>
      </c>
      <c r="J11" s="402"/>
      <c r="K11" s="61"/>
    </row>
    <row r="12" spans="1:12" ht="15.75" customHeight="1">
      <c r="A12" s="429"/>
      <c r="B12" s="430"/>
      <c r="C12" s="430"/>
      <c r="D12" s="430" t="s">
        <v>458</v>
      </c>
      <c r="E12" s="17">
        <v>0</v>
      </c>
      <c r="F12" s="65">
        <v>0</v>
      </c>
      <c r="G12" s="68">
        <v>0</v>
      </c>
      <c r="H12" s="114">
        <v>0</v>
      </c>
      <c r="J12" s="402"/>
      <c r="K12" s="61"/>
    </row>
    <row r="13" spans="1:12" ht="15.75" customHeight="1">
      <c r="A13" s="429"/>
      <c r="B13" s="430"/>
      <c r="C13" s="430"/>
      <c r="D13" s="430" t="s">
        <v>459</v>
      </c>
      <c r="E13" s="17">
        <v>138135</v>
      </c>
      <c r="F13" s="21">
        <v>81366</v>
      </c>
      <c r="G13" s="68">
        <v>-0.4109675317624063</v>
      </c>
      <c r="H13" s="114">
        <v>-56769</v>
      </c>
      <c r="J13" s="402"/>
      <c r="K13" s="61"/>
    </row>
    <row r="14" spans="1:12">
      <c r="A14" s="429"/>
      <c r="B14" s="430"/>
      <c r="C14" s="430"/>
      <c r="D14" s="430" t="s">
        <v>460</v>
      </c>
      <c r="E14" s="21">
        <v>115877</v>
      </c>
      <c r="F14" s="21">
        <v>139506</v>
      </c>
      <c r="G14" s="68">
        <v>0.20391449554268748</v>
      </c>
      <c r="H14" s="114">
        <v>23629</v>
      </c>
      <c r="J14" s="402"/>
      <c r="K14" s="61"/>
    </row>
    <row r="15" spans="1:12" s="362" customFormat="1">
      <c r="A15" s="429"/>
      <c r="B15" s="430"/>
      <c r="C15" s="430"/>
      <c r="D15" s="430" t="s">
        <v>461</v>
      </c>
      <c r="E15" s="21">
        <v>5286</v>
      </c>
      <c r="F15" s="21">
        <v>6713</v>
      </c>
      <c r="G15" s="68">
        <v>0.26995838062807409</v>
      </c>
      <c r="H15" s="114">
        <v>1427</v>
      </c>
      <c r="J15" s="402"/>
      <c r="K15" s="61"/>
    </row>
    <row r="16" spans="1:12">
      <c r="A16" s="429"/>
      <c r="B16" s="430"/>
      <c r="C16" s="430"/>
      <c r="D16" s="430" t="s">
        <v>462</v>
      </c>
      <c r="E16" s="21">
        <v>7473</v>
      </c>
      <c r="F16" s="21">
        <v>28764</v>
      </c>
      <c r="G16" s="68">
        <v>2.8490566037735849</v>
      </c>
      <c r="H16" s="114">
        <v>21291</v>
      </c>
      <c r="J16" s="402"/>
      <c r="K16" s="61"/>
    </row>
    <row r="17" spans="1:11" s="362" customFormat="1">
      <c r="A17" s="429"/>
      <c r="B17" s="430"/>
      <c r="C17" s="430"/>
      <c r="D17" s="430" t="s">
        <v>463</v>
      </c>
      <c r="E17" s="21">
        <v>4961</v>
      </c>
      <c r="F17" s="21">
        <v>11258</v>
      </c>
      <c r="G17" s="68">
        <v>1.269300544245112</v>
      </c>
      <c r="H17" s="114">
        <v>6297</v>
      </c>
      <c r="J17" s="402"/>
      <c r="K17" s="61"/>
    </row>
    <row r="18" spans="1:11">
      <c r="A18" s="429"/>
      <c r="B18" s="430"/>
      <c r="C18" s="430"/>
      <c r="D18" s="430" t="s">
        <v>464</v>
      </c>
      <c r="E18" s="21">
        <v>13860</v>
      </c>
      <c r="F18" s="21">
        <v>12252</v>
      </c>
      <c r="G18" s="68">
        <v>-0.11601731601731602</v>
      </c>
      <c r="H18" s="114">
        <v>-1608</v>
      </c>
      <c r="J18" s="402"/>
      <c r="K18" s="61"/>
    </row>
    <row r="19" spans="1:11">
      <c r="A19" s="429"/>
      <c r="B19" s="430"/>
      <c r="C19" s="430"/>
      <c r="D19" s="430" t="s">
        <v>465</v>
      </c>
      <c r="E19" s="21">
        <v>1767</v>
      </c>
      <c r="F19" s="21">
        <v>4800</v>
      </c>
      <c r="G19" s="68">
        <v>1.7164685908319184</v>
      </c>
      <c r="H19" s="114">
        <v>3033</v>
      </c>
      <c r="J19" s="402"/>
      <c r="K19" s="61"/>
    </row>
    <row r="20" spans="1:11">
      <c r="A20" s="429"/>
      <c r="B20" s="430"/>
      <c r="C20" s="430"/>
      <c r="D20" s="430" t="s">
        <v>466</v>
      </c>
      <c r="E20" s="21"/>
      <c r="F20" s="21"/>
      <c r="G20" s="68"/>
      <c r="H20" s="114"/>
      <c r="J20" s="402"/>
      <c r="K20" s="61"/>
    </row>
    <row r="21" spans="1:11">
      <c r="A21" s="429"/>
      <c r="B21" s="430"/>
      <c r="C21" s="430" t="s">
        <v>467</v>
      </c>
      <c r="D21" s="40"/>
      <c r="E21" s="21"/>
      <c r="F21" s="21"/>
      <c r="G21" s="87"/>
      <c r="H21" s="114"/>
      <c r="J21" s="402"/>
      <c r="K21" s="61"/>
    </row>
    <row r="22" spans="1:11">
      <c r="A22" s="429"/>
      <c r="B22" s="430"/>
      <c r="C22" s="430"/>
      <c r="D22" s="430" t="s">
        <v>468</v>
      </c>
      <c r="E22" s="21">
        <v>4255</v>
      </c>
      <c r="F22" s="21"/>
      <c r="G22" s="68">
        <v>-1</v>
      </c>
      <c r="H22" s="114">
        <v>-4255</v>
      </c>
      <c r="J22" s="402"/>
      <c r="K22" s="61"/>
    </row>
    <row r="23" spans="1:11">
      <c r="A23" s="429"/>
      <c r="B23" s="430"/>
      <c r="C23" s="430"/>
      <c r="D23" s="430" t="s">
        <v>469</v>
      </c>
      <c r="E23" s="21">
        <v>4625</v>
      </c>
      <c r="F23" s="21">
        <v>3875</v>
      </c>
      <c r="G23" s="68">
        <v>-0.16216216216216217</v>
      </c>
      <c r="H23" s="114">
        <v>-750</v>
      </c>
      <c r="J23" s="402"/>
      <c r="K23" s="61"/>
    </row>
    <row r="24" spans="1:11" s="362" customFormat="1">
      <c r="A24" s="429"/>
      <c r="B24" s="430"/>
      <c r="C24" s="430"/>
      <c r="D24" s="430" t="s">
        <v>470</v>
      </c>
      <c r="E24" s="21"/>
      <c r="F24" s="21">
        <v>4299</v>
      </c>
      <c r="G24" s="68">
        <v>0</v>
      </c>
      <c r="H24" s="114">
        <v>4299</v>
      </c>
      <c r="J24" s="402"/>
      <c r="K24" s="61"/>
    </row>
    <row r="25" spans="1:11">
      <c r="A25" s="429"/>
      <c r="B25" s="430"/>
      <c r="C25" s="430"/>
      <c r="D25" s="430" t="s">
        <v>463</v>
      </c>
      <c r="E25" s="21">
        <v>67320</v>
      </c>
      <c r="F25" s="21">
        <v>42178</v>
      </c>
      <c r="G25" s="68">
        <v>-0.37346999405822934</v>
      </c>
      <c r="H25" s="114">
        <v>-25142</v>
      </c>
      <c r="J25" s="402"/>
      <c r="K25" s="61"/>
    </row>
    <row r="26" spans="1:11">
      <c r="A26" s="429"/>
      <c r="B26" s="430"/>
      <c r="C26" s="40"/>
      <c r="D26" s="40" t="s">
        <v>471</v>
      </c>
      <c r="E26" s="21">
        <v>5203</v>
      </c>
      <c r="F26" s="21">
        <v>3923</v>
      </c>
      <c r="G26" s="68">
        <v>-0.24601191620219109</v>
      </c>
      <c r="H26" s="114">
        <v>-1280</v>
      </c>
      <c r="J26" s="402"/>
      <c r="K26" s="61"/>
    </row>
    <row r="27" spans="1:11">
      <c r="A27" s="429"/>
      <c r="B27" s="430"/>
      <c r="C27" s="430"/>
      <c r="D27" s="430" t="s">
        <v>465</v>
      </c>
      <c r="E27" s="21">
        <v>284</v>
      </c>
      <c r="F27" s="21">
        <v>15953</v>
      </c>
      <c r="G27" s="68">
        <v>55.172535211267608</v>
      </c>
      <c r="H27" s="114">
        <v>15669</v>
      </c>
      <c r="J27" s="402"/>
      <c r="K27" s="61"/>
    </row>
    <row r="28" spans="1:11">
      <c r="A28" s="429"/>
      <c r="B28" s="430"/>
      <c r="C28" s="430" t="s">
        <v>472</v>
      </c>
      <c r="D28" s="422"/>
      <c r="E28" s="21"/>
      <c r="F28" s="21"/>
      <c r="G28" s="87"/>
      <c r="H28" s="114"/>
      <c r="J28" s="402"/>
      <c r="K28" s="61"/>
    </row>
    <row r="29" spans="1:11">
      <c r="A29" s="429"/>
      <c r="B29" s="430"/>
      <c r="C29" s="430"/>
      <c r="D29" s="430" t="s">
        <v>473</v>
      </c>
      <c r="E29" s="21">
        <v>263255</v>
      </c>
      <c r="F29" s="21">
        <v>192108</v>
      </c>
      <c r="G29" s="68">
        <v>-0.2702588744753186</v>
      </c>
      <c r="H29" s="114">
        <v>-71147</v>
      </c>
      <c r="J29" s="402"/>
      <c r="K29" s="61"/>
    </row>
    <row r="30" spans="1:11">
      <c r="A30" s="429"/>
      <c r="B30" s="430"/>
      <c r="C30" s="430"/>
      <c r="D30" s="430" t="s">
        <v>474</v>
      </c>
      <c r="E30" s="21">
        <v>39285</v>
      </c>
      <c r="F30" s="21">
        <v>36252</v>
      </c>
      <c r="G30" s="68">
        <v>-7.7205040091637978E-2</v>
      </c>
      <c r="H30" s="114">
        <v>-3033</v>
      </c>
      <c r="J30" s="402"/>
      <c r="K30" s="61"/>
    </row>
    <row r="31" spans="1:11">
      <c r="A31" s="423" t="s">
        <v>475</v>
      </c>
      <c r="B31" s="424"/>
      <c r="C31" s="424"/>
      <c r="D31" s="425"/>
      <c r="E31" s="41">
        <v>707338</v>
      </c>
      <c r="F31" s="41">
        <v>651380</v>
      </c>
      <c r="G31" s="94">
        <v>-7.9110693897401219E-2</v>
      </c>
      <c r="H31" s="97">
        <v>-55958</v>
      </c>
      <c r="J31" s="402"/>
      <c r="K31" s="61"/>
    </row>
    <row r="32" spans="1:11">
      <c r="A32" s="429" t="s">
        <v>476</v>
      </c>
      <c r="B32" s="430"/>
      <c r="C32" s="430"/>
      <c r="D32" s="430"/>
      <c r="E32" s="60"/>
      <c r="F32" s="60"/>
      <c r="G32" s="68"/>
      <c r="H32" s="69"/>
      <c r="J32" s="402"/>
      <c r="K32" s="61"/>
    </row>
    <row r="33" spans="1:12">
      <c r="A33" s="429"/>
      <c r="B33" s="430" t="s">
        <v>477</v>
      </c>
      <c r="C33" s="430"/>
      <c r="D33" s="430"/>
      <c r="E33" s="60"/>
      <c r="F33" s="60"/>
      <c r="G33" s="68"/>
      <c r="H33" s="69"/>
      <c r="J33" s="402"/>
      <c r="K33" s="61"/>
    </row>
    <row r="34" spans="1:12">
      <c r="A34" s="429"/>
      <c r="B34" s="430"/>
      <c r="C34" s="430"/>
      <c r="D34" s="430" t="s">
        <v>478</v>
      </c>
      <c r="E34" s="17"/>
      <c r="F34" s="17"/>
      <c r="G34" s="68"/>
      <c r="H34" s="69"/>
      <c r="J34" s="402"/>
      <c r="K34" s="98"/>
    </row>
    <row r="35" spans="1:12">
      <c r="A35" s="429"/>
      <c r="B35" s="430"/>
      <c r="C35" s="430"/>
      <c r="D35" s="430" t="s">
        <v>479</v>
      </c>
      <c r="E35" s="17">
        <v>28662</v>
      </c>
      <c r="F35" s="21">
        <v>66356</v>
      </c>
      <c r="G35" s="68">
        <v>1.3151210662200823</v>
      </c>
      <c r="H35" s="114">
        <v>37694</v>
      </c>
      <c r="J35" s="402"/>
      <c r="K35" s="61"/>
      <c r="L35" s="61"/>
    </row>
    <row r="36" spans="1:12">
      <c r="A36" s="429"/>
      <c r="B36" s="430"/>
      <c r="C36" s="430"/>
      <c r="D36" s="430" t="s">
        <v>480</v>
      </c>
      <c r="E36" s="17">
        <v>66725</v>
      </c>
      <c r="F36" s="21">
        <v>52383</v>
      </c>
      <c r="G36" s="68">
        <v>-0.214941925814912</v>
      </c>
      <c r="H36" s="114">
        <v>-14342</v>
      </c>
      <c r="J36" s="402"/>
      <c r="K36" s="61"/>
    </row>
    <row r="37" spans="1:12">
      <c r="A37" s="429"/>
      <c r="B37" s="430"/>
      <c r="C37" s="430"/>
      <c r="D37" s="430" t="s">
        <v>481</v>
      </c>
      <c r="E37" s="17">
        <v>2024</v>
      </c>
      <c r="F37" s="21">
        <v>7911</v>
      </c>
      <c r="G37" s="68">
        <v>2.9085968379446641</v>
      </c>
      <c r="H37" s="114">
        <v>5887</v>
      </c>
      <c r="J37" s="402"/>
      <c r="K37" s="61"/>
    </row>
    <row r="38" spans="1:12">
      <c r="A38" s="429"/>
      <c r="B38" s="430"/>
      <c r="C38" s="430"/>
      <c r="D38" s="430" t="s">
        <v>482</v>
      </c>
      <c r="E38" s="21">
        <v>441</v>
      </c>
      <c r="F38" s="21">
        <v>306</v>
      </c>
      <c r="G38" s="68">
        <v>-0.30612244897959184</v>
      </c>
      <c r="H38" s="114">
        <v>-135</v>
      </c>
      <c r="J38" s="402"/>
      <c r="K38" s="61"/>
    </row>
    <row r="39" spans="1:12">
      <c r="A39" s="429"/>
      <c r="B39" s="430"/>
      <c r="C39" s="430"/>
      <c r="D39" s="430" t="s">
        <v>483</v>
      </c>
      <c r="E39" s="21">
        <v>1103</v>
      </c>
      <c r="F39" s="21">
        <v>1103</v>
      </c>
      <c r="G39" s="68">
        <v>0</v>
      </c>
      <c r="H39" s="114">
        <v>0</v>
      </c>
      <c r="J39" s="402"/>
      <c r="K39" s="61"/>
    </row>
    <row r="40" spans="1:12">
      <c r="A40" s="429"/>
      <c r="B40" s="430"/>
      <c r="C40" s="430"/>
      <c r="D40" s="430" t="s">
        <v>484</v>
      </c>
      <c r="E40" s="21">
        <v>7932</v>
      </c>
      <c r="F40" s="21">
        <v>7343</v>
      </c>
      <c r="G40" s="68">
        <v>-7.4256177508824961E-2</v>
      </c>
      <c r="H40" s="114">
        <v>-589</v>
      </c>
      <c r="J40" s="402"/>
      <c r="K40" s="61"/>
    </row>
    <row r="41" spans="1:12">
      <c r="A41" s="429"/>
      <c r="B41" s="430"/>
      <c r="C41" s="430"/>
      <c r="D41" s="430" t="s">
        <v>485</v>
      </c>
      <c r="E41" s="21">
        <v>1375</v>
      </c>
      <c r="F41" s="21">
        <v>1375</v>
      </c>
      <c r="G41" s="68">
        <v>0</v>
      </c>
      <c r="H41" s="114">
        <v>0</v>
      </c>
      <c r="J41" s="402"/>
      <c r="K41" s="61"/>
    </row>
    <row r="42" spans="1:12" s="362" customFormat="1">
      <c r="A42" s="429"/>
      <c r="B42" s="430"/>
      <c r="C42" s="430"/>
      <c r="D42" s="430" t="s">
        <v>464</v>
      </c>
      <c r="E42" s="21">
        <v>1616</v>
      </c>
      <c r="F42" s="21">
        <v>612</v>
      </c>
      <c r="G42" s="68">
        <v>-0.62128712871287128</v>
      </c>
      <c r="H42" s="114">
        <v>-1004</v>
      </c>
      <c r="J42" s="402"/>
      <c r="K42" s="61"/>
    </row>
    <row r="43" spans="1:12" s="362" customFormat="1">
      <c r="A43" s="429"/>
      <c r="B43" s="430"/>
      <c r="C43" s="430"/>
      <c r="D43" s="430" t="s">
        <v>486</v>
      </c>
      <c r="E43" s="21">
        <v>3518</v>
      </c>
      <c r="F43" s="21">
        <v>2487</v>
      </c>
      <c r="G43" s="68">
        <v>-0.29306424104604889</v>
      </c>
      <c r="H43" s="114">
        <v>-1031</v>
      </c>
      <c r="J43" s="402"/>
      <c r="K43" s="61"/>
    </row>
    <row r="44" spans="1:12">
      <c r="A44" s="429"/>
      <c r="B44" s="430"/>
      <c r="C44" s="430"/>
      <c r="D44" s="430" t="s">
        <v>487</v>
      </c>
      <c r="E44" s="21">
        <v>7059</v>
      </c>
      <c r="F44" s="21">
        <v>6888</v>
      </c>
      <c r="G44" s="68">
        <v>-2.4224394390140236E-2</v>
      </c>
      <c r="H44" s="114">
        <v>-171</v>
      </c>
      <c r="J44" s="402"/>
      <c r="K44" s="61"/>
    </row>
    <row r="45" spans="1:12" s="362" customFormat="1">
      <c r="A45" s="429"/>
      <c r="B45" s="430"/>
      <c r="C45" s="430"/>
      <c r="D45" s="430" t="s">
        <v>488</v>
      </c>
      <c r="E45" s="21"/>
      <c r="F45" s="21">
        <v>1619</v>
      </c>
      <c r="G45" s="68">
        <v>0</v>
      </c>
      <c r="H45" s="114">
        <v>1619</v>
      </c>
      <c r="J45" s="402"/>
      <c r="K45" s="61"/>
    </row>
    <row r="46" spans="1:12" s="362" customFormat="1">
      <c r="A46" s="429"/>
      <c r="B46" s="430"/>
      <c r="C46" s="430"/>
      <c r="D46" s="430" t="s">
        <v>489</v>
      </c>
      <c r="E46" s="21">
        <v>0</v>
      </c>
      <c r="F46" s="21">
        <v>11236</v>
      </c>
      <c r="G46" s="68">
        <v>0</v>
      </c>
      <c r="H46" s="114">
        <v>11236</v>
      </c>
      <c r="J46" s="402"/>
      <c r="K46" s="61"/>
    </row>
    <row r="47" spans="1:12">
      <c r="A47" s="429"/>
      <c r="B47" s="430" t="s">
        <v>490</v>
      </c>
      <c r="C47" s="40"/>
      <c r="D47" s="40"/>
      <c r="E47" s="21"/>
      <c r="F47" s="21"/>
      <c r="G47" s="68"/>
      <c r="H47" s="114"/>
      <c r="J47" s="402"/>
      <c r="K47" s="61"/>
    </row>
    <row r="48" spans="1:12">
      <c r="A48" s="429"/>
      <c r="B48" s="430"/>
      <c r="C48" s="430"/>
      <c r="D48" s="430" t="s">
        <v>479</v>
      </c>
      <c r="E48" s="21">
        <v>42417</v>
      </c>
      <c r="F48" s="21">
        <v>90690</v>
      </c>
      <c r="G48" s="68">
        <v>1.1380578541622461</v>
      </c>
      <c r="H48" s="114">
        <v>48273</v>
      </c>
      <c r="J48" s="402"/>
      <c r="K48" s="61"/>
    </row>
    <row r="49" spans="1:13" s="362" customFormat="1">
      <c r="A49" s="429"/>
      <c r="B49" s="430"/>
      <c r="C49" s="430"/>
      <c r="D49" s="430" t="s">
        <v>481</v>
      </c>
      <c r="E49" s="21">
        <v>1908</v>
      </c>
      <c r="F49" s="21">
        <v>1779</v>
      </c>
      <c r="G49" s="68">
        <v>-6.7610062893081802E-2</v>
      </c>
      <c r="H49" s="114">
        <v>-129</v>
      </c>
      <c r="J49" s="402"/>
      <c r="K49" s="61"/>
    </row>
    <row r="50" spans="1:13">
      <c r="A50" s="429"/>
      <c r="B50" s="430"/>
      <c r="C50" s="430"/>
      <c r="D50" s="430" t="s">
        <v>482</v>
      </c>
      <c r="E50" s="21">
        <v>18368</v>
      </c>
      <c r="F50" s="21">
        <v>7143</v>
      </c>
      <c r="G50" s="68">
        <v>-0.61111716027874563</v>
      </c>
      <c r="H50" s="114">
        <v>-11225</v>
      </c>
      <c r="J50" s="402"/>
      <c r="K50" s="61"/>
      <c r="L50" s="61"/>
      <c r="M50" s="61"/>
    </row>
    <row r="51" spans="1:13">
      <c r="A51" s="429"/>
      <c r="B51" s="430"/>
      <c r="C51" s="430"/>
      <c r="D51" s="430" t="s">
        <v>491</v>
      </c>
      <c r="E51" s="21">
        <v>55746</v>
      </c>
      <c r="F51" s="21">
        <v>54400</v>
      </c>
      <c r="G51" s="68">
        <v>-2.4145230151042196E-2</v>
      </c>
      <c r="H51" s="114">
        <v>-1346</v>
      </c>
      <c r="J51" s="402"/>
      <c r="K51" s="61"/>
    </row>
    <row r="52" spans="1:13" s="362" customFormat="1">
      <c r="A52" s="429"/>
      <c r="B52" s="430"/>
      <c r="C52" s="430"/>
      <c r="D52" s="430" t="s">
        <v>464</v>
      </c>
      <c r="E52" s="21">
        <v>0</v>
      </c>
      <c r="F52" s="21">
        <v>0</v>
      </c>
      <c r="G52" s="68">
        <v>0</v>
      </c>
      <c r="H52" s="114">
        <v>0</v>
      </c>
      <c r="J52" s="402"/>
      <c r="K52" s="61"/>
    </row>
    <row r="53" spans="1:13">
      <c r="A53" s="429"/>
      <c r="B53" s="430"/>
      <c r="C53" s="430"/>
      <c r="D53" s="430" t="s">
        <v>492</v>
      </c>
      <c r="E53" s="21">
        <v>4555</v>
      </c>
      <c r="F53" s="21">
        <v>4709</v>
      </c>
      <c r="G53" s="68">
        <v>3.3809001097694802E-2</v>
      </c>
      <c r="H53" s="114">
        <v>154</v>
      </c>
      <c r="J53" s="402"/>
      <c r="K53" s="61"/>
    </row>
    <row r="54" spans="1:13" s="362" customFormat="1">
      <c r="A54" s="429"/>
      <c r="B54" s="430"/>
      <c r="C54" s="430"/>
      <c r="D54" s="430" t="s">
        <v>410</v>
      </c>
      <c r="E54" s="21">
        <v>32561</v>
      </c>
      <c r="F54" s="21">
        <v>13414</v>
      </c>
      <c r="G54" s="68">
        <v>-0.5880347655170296</v>
      </c>
      <c r="H54" s="114">
        <v>-19147</v>
      </c>
      <c r="J54" s="402"/>
      <c r="K54" s="61"/>
    </row>
    <row r="55" spans="1:13" s="362" customFormat="1">
      <c r="A55" s="429"/>
      <c r="B55" s="430"/>
      <c r="C55" s="430"/>
      <c r="D55" s="430" t="s">
        <v>409</v>
      </c>
      <c r="E55" s="17">
        <v>2997</v>
      </c>
      <c r="F55" s="21">
        <v>3990</v>
      </c>
      <c r="G55" s="68">
        <v>0.3313313313313313</v>
      </c>
      <c r="H55" s="114">
        <v>993</v>
      </c>
      <c r="J55" s="402"/>
      <c r="K55" s="61"/>
    </row>
    <row r="56" spans="1:13" s="362" customFormat="1">
      <c r="A56" s="429"/>
      <c r="B56" s="430"/>
      <c r="C56" s="430"/>
      <c r="D56" s="430" t="s">
        <v>412</v>
      </c>
      <c r="E56" s="21"/>
      <c r="F56" s="21">
        <v>6038</v>
      </c>
      <c r="G56" s="68">
        <v>0</v>
      </c>
      <c r="H56" s="114">
        <v>6038</v>
      </c>
      <c r="J56" s="402"/>
      <c r="K56" s="61"/>
    </row>
    <row r="57" spans="1:13">
      <c r="A57" s="429"/>
      <c r="B57" s="430"/>
      <c r="C57" s="430"/>
      <c r="D57" s="430" t="s">
        <v>487</v>
      </c>
      <c r="E57" s="21">
        <v>8271</v>
      </c>
      <c r="F57" s="21">
        <v>0</v>
      </c>
      <c r="G57" s="68">
        <v>-1</v>
      </c>
      <c r="H57" s="114">
        <v>-8271</v>
      </c>
      <c r="J57" s="402"/>
      <c r="K57" s="61"/>
    </row>
    <row r="58" spans="1:13">
      <c r="A58" s="423" t="s">
        <v>493</v>
      </c>
      <c r="B58" s="424"/>
      <c r="C58" s="424"/>
      <c r="D58" s="424"/>
      <c r="E58" s="41">
        <v>287278</v>
      </c>
      <c r="F58" s="41">
        <v>341782</v>
      </c>
      <c r="G58" s="94">
        <v>0.18972563161815392</v>
      </c>
      <c r="H58" s="97">
        <v>54504</v>
      </c>
      <c r="J58" s="402"/>
      <c r="K58" s="61"/>
    </row>
    <row r="59" spans="1:13">
      <c r="A59" s="429" t="s">
        <v>494</v>
      </c>
      <c r="B59" s="430"/>
      <c r="C59" s="430"/>
      <c r="D59" s="430"/>
      <c r="E59" s="60"/>
      <c r="F59" s="60"/>
      <c r="G59" s="68"/>
      <c r="H59" s="69"/>
      <c r="J59" s="402"/>
      <c r="K59" s="61"/>
    </row>
    <row r="60" spans="1:13">
      <c r="A60" s="429"/>
      <c r="B60" s="430" t="s">
        <v>495</v>
      </c>
      <c r="C60" s="430"/>
      <c r="D60" s="430"/>
      <c r="E60" s="21">
        <v>130583</v>
      </c>
      <c r="F60" s="21">
        <v>130583</v>
      </c>
      <c r="G60" s="68">
        <v>0</v>
      </c>
      <c r="H60" s="114">
        <v>0</v>
      </c>
      <c r="J60" s="402"/>
      <c r="K60" s="61"/>
    </row>
    <row r="61" spans="1:13" s="362" customFormat="1">
      <c r="A61" s="429"/>
      <c r="B61" s="430" t="s">
        <v>496</v>
      </c>
      <c r="C61" s="430"/>
      <c r="D61" s="430"/>
      <c r="E61" s="21">
        <v>-11208</v>
      </c>
      <c r="F61" s="21">
        <v>-11208</v>
      </c>
      <c r="G61" s="68">
        <v>0</v>
      </c>
      <c r="H61" s="114"/>
      <c r="J61" s="402"/>
      <c r="K61" s="61"/>
    </row>
    <row r="62" spans="1:13">
      <c r="A62" s="429"/>
      <c r="B62" s="430" t="s">
        <v>497</v>
      </c>
      <c r="C62" s="430"/>
      <c r="D62" s="430"/>
      <c r="E62" s="21">
        <v>-10870</v>
      </c>
      <c r="F62" s="21">
        <v>-10870</v>
      </c>
      <c r="G62" s="68">
        <v>0</v>
      </c>
      <c r="H62" s="114">
        <v>0</v>
      </c>
      <c r="J62" s="402"/>
      <c r="K62" s="61"/>
    </row>
    <row r="63" spans="1:13">
      <c r="A63" s="429"/>
      <c r="B63" s="430" t="s">
        <v>498</v>
      </c>
      <c r="C63" s="40"/>
      <c r="D63" s="40"/>
      <c r="E63" s="21">
        <v>203833</v>
      </c>
      <c r="F63" s="21">
        <v>204432</v>
      </c>
      <c r="G63" s="68">
        <v>2.9386801940805007E-3</v>
      </c>
      <c r="H63" s="114">
        <v>599</v>
      </c>
      <c r="J63" s="402"/>
      <c r="K63" s="61"/>
    </row>
    <row r="64" spans="1:13">
      <c r="A64" s="429"/>
      <c r="B64" s="430" t="s">
        <v>499</v>
      </c>
      <c r="C64" s="430"/>
      <c r="D64" s="430"/>
      <c r="E64" s="21">
        <v>168309</v>
      </c>
      <c r="F64" s="21">
        <v>42450</v>
      </c>
      <c r="G64" s="68">
        <v>-0.74778532342298987</v>
      </c>
      <c r="H64" s="114">
        <v>-125859</v>
      </c>
      <c r="J64" s="402"/>
      <c r="K64" s="61"/>
    </row>
    <row r="65" spans="1:12">
      <c r="A65" s="429"/>
      <c r="B65" s="430" t="s">
        <v>500</v>
      </c>
      <c r="C65" s="430"/>
      <c r="D65" s="430"/>
      <c r="E65" s="21">
        <v>-14132</v>
      </c>
      <c r="F65" s="21">
        <v>-14291</v>
      </c>
      <c r="G65" s="68">
        <v>1.1251061420888719E-2</v>
      </c>
      <c r="H65" s="114">
        <v>-159</v>
      </c>
      <c r="I65" s="388"/>
      <c r="J65" s="402"/>
      <c r="K65" s="61"/>
      <c r="L65" s="120"/>
    </row>
    <row r="66" spans="1:12" s="362" customFormat="1">
      <c r="A66" s="429"/>
      <c r="B66" s="430" t="s">
        <v>501</v>
      </c>
      <c r="C66" s="430"/>
      <c r="D66" s="430"/>
      <c r="E66" s="21">
        <v>-46455</v>
      </c>
      <c r="F66" s="21">
        <v>3205</v>
      </c>
      <c r="G66" s="68">
        <v>-1.0689914971477774</v>
      </c>
      <c r="H66" s="114">
        <v>49660</v>
      </c>
      <c r="I66" s="388"/>
      <c r="J66" s="402"/>
      <c r="K66" s="61"/>
      <c r="L66" s="120"/>
    </row>
    <row r="67" spans="1:12" s="362" customFormat="1">
      <c r="A67" s="429"/>
      <c r="B67" s="430" t="s">
        <v>502</v>
      </c>
      <c r="C67" s="430"/>
      <c r="D67" s="430"/>
      <c r="E67" s="21">
        <v>0</v>
      </c>
      <c r="F67" s="21">
        <v>-34703</v>
      </c>
      <c r="G67" s="68" t="e">
        <v>#DIV/0!</v>
      </c>
      <c r="H67" s="114">
        <v>-34703</v>
      </c>
      <c r="I67" s="388"/>
      <c r="J67" s="402"/>
      <c r="K67" s="61"/>
      <c r="L67" s="120"/>
    </row>
    <row r="68" spans="1:12">
      <c r="A68" s="423" t="s">
        <v>503</v>
      </c>
      <c r="B68" s="424"/>
      <c r="C68" s="424"/>
      <c r="D68" s="424"/>
      <c r="E68" s="42">
        <v>420060</v>
      </c>
      <c r="F68" s="42">
        <v>309598</v>
      </c>
      <c r="G68" s="94">
        <v>-0.26296719516259581</v>
      </c>
      <c r="H68" s="97">
        <v>-110462</v>
      </c>
      <c r="J68" s="402"/>
      <c r="K68" s="61"/>
    </row>
    <row r="69" spans="1:12">
      <c r="A69" s="429"/>
      <c r="B69" s="430"/>
      <c r="C69" s="430"/>
      <c r="D69" s="430"/>
      <c r="E69" s="60"/>
      <c r="F69" s="60"/>
      <c r="G69" s="68"/>
      <c r="H69" s="69"/>
      <c r="J69" s="402"/>
      <c r="K69" s="61"/>
    </row>
    <row r="70" spans="1:12" ht="15.75" thickBot="1">
      <c r="A70" s="435" t="s">
        <v>504</v>
      </c>
      <c r="B70" s="436"/>
      <c r="C70" s="436"/>
      <c r="D70" s="436"/>
      <c r="E70" s="43">
        <v>707338</v>
      </c>
      <c r="F70" s="43">
        <v>651380</v>
      </c>
      <c r="G70" s="88">
        <v>-7.9110693897401219E-2</v>
      </c>
      <c r="H70" s="89">
        <v>-55958</v>
      </c>
      <c r="J70" s="402"/>
      <c r="K70" s="61"/>
    </row>
    <row r="71" spans="1:12">
      <c r="E71" s="410">
        <v>0</v>
      </c>
      <c r="F71" s="410">
        <v>0</v>
      </c>
    </row>
    <row r="72" spans="1:12">
      <c r="E72" s="408"/>
      <c r="F72" s="409"/>
      <c r="H72" s="95"/>
    </row>
  </sheetData>
  <pageMargins left="0.511811024" right="0.511811024" top="0.78740157499999996" bottom="0.78740157499999996" header="0.31496062000000002" footer="0.31496062000000002"/>
  <pageSetup paperSize="9" scale="4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Y114"/>
  <sheetViews>
    <sheetView showGridLines="0" zoomScaleNormal="100" workbookViewId="0">
      <pane ySplit="7" topLeftCell="A8" activePane="bottomLeft" state="frozen"/>
      <selection pane="bottomLeft" activeCell="C1" sqref="C1:V1048576"/>
    </sheetView>
  </sheetViews>
  <sheetFormatPr defaultColWidth="9.140625" defaultRowHeight="15.75" customHeight="1" outlineLevelRow="1"/>
  <cols>
    <col min="1" max="1" width="2.7109375" style="5" customWidth="1"/>
    <col min="2" max="2" width="57.7109375" style="40" bestFit="1" customWidth="1"/>
    <col min="3" max="3" width="9.5703125" style="37" customWidth="1"/>
    <col min="4" max="6" width="9.140625" style="37" customWidth="1"/>
    <col min="7" max="7" width="9.140625" style="56" customWidth="1"/>
    <col min="8" max="8" width="12.140625" style="37" customWidth="1"/>
    <col min="9" max="10" width="9.140625" style="37" customWidth="1"/>
    <col min="11" max="11" width="9.140625" style="56" hidden="1" customWidth="1" collapsed="1"/>
    <col min="12" max="12" width="9.140625" style="37" hidden="1" customWidth="1"/>
    <col min="13" max="14" width="9.140625" style="78" hidden="1" customWidth="1"/>
    <col min="15" max="15" width="10.5703125" style="56" hidden="1" customWidth="1"/>
    <col min="16" max="16" width="10.5703125" style="37" hidden="1" customWidth="1"/>
    <col min="17" max="17" width="11.28515625" style="78" hidden="1" customWidth="1"/>
    <col min="18" max="18" width="7.42578125" style="78" hidden="1" customWidth="1"/>
    <col min="19" max="19" width="10.42578125" style="16" customWidth="1"/>
    <col min="20" max="20" width="10.5703125" style="37" customWidth="1"/>
    <col min="21" max="21" width="11.140625" style="78" customWidth="1"/>
    <col min="22" max="22" width="11" style="78" customWidth="1"/>
    <col min="23" max="24" width="5.140625" style="16" bestFit="1" customWidth="1"/>
    <col min="25" max="16384" width="9.140625" style="16"/>
  </cols>
  <sheetData>
    <row r="1" spans="1:22" ht="15.75" customHeight="1">
      <c r="A1" s="434"/>
    </row>
    <row r="2" spans="1:22" ht="15.75" customHeight="1">
      <c r="A2" s="434"/>
    </row>
    <row r="3" spans="1:22" ht="15.75" customHeight="1">
      <c r="A3" s="434"/>
    </row>
    <row r="4" spans="1:22" ht="15.75" customHeight="1">
      <c r="A4" s="434"/>
    </row>
    <row r="5" spans="1:22" ht="15.75" customHeight="1">
      <c r="A5" s="434"/>
    </row>
    <row r="6" spans="1:22" ht="15.75" customHeight="1" thickBot="1"/>
    <row r="7" spans="1:22" ht="15.75" customHeight="1" thickBot="1">
      <c r="A7" s="426" t="s">
        <v>505</v>
      </c>
      <c r="B7" s="427"/>
      <c r="C7" s="399" t="s">
        <v>405</v>
      </c>
      <c r="D7" s="399" t="s">
        <v>413</v>
      </c>
      <c r="E7" s="399" t="s">
        <v>0</v>
      </c>
      <c r="F7" s="400" t="s">
        <v>1</v>
      </c>
      <c r="G7" s="399" t="s">
        <v>406</v>
      </c>
      <c r="H7" s="399" t="s">
        <v>414</v>
      </c>
      <c r="I7" s="399" t="s">
        <v>0</v>
      </c>
      <c r="J7" s="400" t="s">
        <v>1</v>
      </c>
      <c r="K7" s="399" t="s">
        <v>403</v>
      </c>
      <c r="L7" s="399" t="s">
        <v>407</v>
      </c>
      <c r="M7" s="399" t="s">
        <v>0</v>
      </c>
      <c r="N7" s="399" t="s">
        <v>1</v>
      </c>
      <c r="O7" s="399" t="s">
        <v>404</v>
      </c>
      <c r="P7" s="399" t="s">
        <v>408</v>
      </c>
      <c r="Q7" s="399" t="s">
        <v>0</v>
      </c>
      <c r="R7" s="399" t="s">
        <v>1</v>
      </c>
      <c r="S7" s="399">
        <v>2019</v>
      </c>
      <c r="T7" s="399">
        <v>2020</v>
      </c>
      <c r="U7" s="399" t="s">
        <v>0</v>
      </c>
      <c r="V7" s="399" t="s">
        <v>1</v>
      </c>
    </row>
    <row r="8" spans="1:22" ht="15.75" customHeight="1">
      <c r="A8" s="428" t="s">
        <v>506</v>
      </c>
      <c r="C8" s="58"/>
      <c r="D8" s="34"/>
      <c r="E8" s="38"/>
      <c r="F8" s="39"/>
      <c r="G8" s="34"/>
      <c r="H8" s="34"/>
      <c r="I8" s="38"/>
      <c r="J8" s="39"/>
      <c r="K8" s="34"/>
      <c r="L8" s="34"/>
      <c r="M8" s="79"/>
      <c r="N8" s="80"/>
      <c r="O8" s="34"/>
      <c r="P8" s="34"/>
      <c r="Q8" s="79"/>
      <c r="R8" s="80"/>
      <c r="S8" s="57"/>
      <c r="T8" s="34"/>
      <c r="U8" s="79"/>
      <c r="V8" s="80"/>
    </row>
    <row r="9" spans="1:22" ht="15.75" customHeight="1" outlineLevel="1">
      <c r="A9" s="429"/>
      <c r="B9" s="430" t="s">
        <v>433</v>
      </c>
      <c r="C9" s="17">
        <v>-8217</v>
      </c>
      <c r="D9" s="115">
        <v>-25183</v>
      </c>
      <c r="E9" s="68">
        <v>2.0647438237799682</v>
      </c>
      <c r="F9" s="111">
        <v>-16966</v>
      </c>
      <c r="G9" s="110">
        <v>-52257</v>
      </c>
      <c r="H9" s="110">
        <v>-25590</v>
      </c>
      <c r="I9" s="68">
        <v>-0.51030483954302774</v>
      </c>
      <c r="J9" s="111">
        <v>26667</v>
      </c>
      <c r="K9" s="110"/>
      <c r="L9" s="110"/>
      <c r="M9" s="68" t="e">
        <v>#DIV/0!</v>
      </c>
      <c r="N9" s="111">
        <v>0</v>
      </c>
      <c r="O9" s="110"/>
      <c r="P9" s="110"/>
      <c r="Q9" s="68" t="e">
        <v>#DIV/0!</v>
      </c>
      <c r="R9" s="111">
        <v>0</v>
      </c>
      <c r="S9" s="110">
        <v>-60474</v>
      </c>
      <c r="T9" s="110">
        <v>-50773</v>
      </c>
      <c r="U9" s="68">
        <v>-0.16041604656546615</v>
      </c>
      <c r="V9" s="111">
        <v>9701</v>
      </c>
    </row>
    <row r="10" spans="1:22" ht="15.75" customHeight="1">
      <c r="A10" s="429" t="s">
        <v>507</v>
      </c>
      <c r="B10" s="430"/>
      <c r="C10" s="18"/>
      <c r="D10" s="33"/>
      <c r="E10" s="68"/>
      <c r="F10" s="111"/>
      <c r="G10" s="110">
        <v>0</v>
      </c>
      <c r="H10" s="110">
        <v>0</v>
      </c>
      <c r="I10" s="68"/>
      <c r="J10" s="111"/>
      <c r="K10" s="110"/>
      <c r="L10" s="110"/>
      <c r="M10" s="68"/>
      <c r="N10" s="111"/>
      <c r="O10" s="110"/>
      <c r="P10" s="110"/>
      <c r="Q10" s="68"/>
      <c r="R10" s="111"/>
      <c r="S10" s="110"/>
      <c r="T10" s="110"/>
      <c r="U10" s="68"/>
      <c r="V10" s="111"/>
    </row>
    <row r="11" spans="1:22" ht="15.75" customHeight="1" outlineLevel="1">
      <c r="A11" s="429"/>
      <c r="B11" s="430" t="s">
        <v>508</v>
      </c>
      <c r="C11" s="110">
        <v>3010</v>
      </c>
      <c r="D11" s="115">
        <v>2980</v>
      </c>
      <c r="E11" s="68">
        <v>-9.966777408637828E-3</v>
      </c>
      <c r="F11" s="111">
        <v>-30</v>
      </c>
      <c r="G11" s="110">
        <v>3035</v>
      </c>
      <c r="H11" s="110">
        <v>2766</v>
      </c>
      <c r="I11" s="68">
        <v>-8.8632619439868221E-2</v>
      </c>
      <c r="J11" s="111">
        <v>-269</v>
      </c>
      <c r="K11" s="110"/>
      <c r="L11" s="110"/>
      <c r="M11" s="68" t="e">
        <v>#DIV/0!</v>
      </c>
      <c r="N11" s="111">
        <v>0</v>
      </c>
      <c r="O11" s="110"/>
      <c r="P11" s="110"/>
      <c r="Q11" s="68" t="e">
        <v>#DIV/0!</v>
      </c>
      <c r="R11" s="111">
        <v>0</v>
      </c>
      <c r="S11" s="110">
        <v>6045</v>
      </c>
      <c r="T11" s="110">
        <v>5746</v>
      </c>
      <c r="U11" s="68">
        <v>-4.9462365591397828E-2</v>
      </c>
      <c r="V11" s="111">
        <v>-299</v>
      </c>
    </row>
    <row r="12" spans="1:22" ht="15.75" customHeight="1" outlineLevel="1">
      <c r="A12" s="429"/>
      <c r="B12" s="430" t="s">
        <v>509</v>
      </c>
      <c r="C12" s="110"/>
      <c r="D12" s="115"/>
      <c r="E12" s="68"/>
      <c r="F12" s="111"/>
      <c r="G12" s="110">
        <v>0</v>
      </c>
      <c r="H12" s="110">
        <v>0</v>
      </c>
      <c r="I12" s="68"/>
      <c r="J12" s="111"/>
      <c r="K12" s="110"/>
      <c r="L12" s="110"/>
      <c r="M12" s="68"/>
      <c r="N12" s="111"/>
      <c r="O12" s="110"/>
      <c r="P12" s="110"/>
      <c r="Q12" s="68"/>
      <c r="R12" s="111"/>
      <c r="S12" s="110"/>
      <c r="T12" s="110"/>
      <c r="U12" s="68"/>
      <c r="V12" s="111"/>
    </row>
    <row r="13" spans="1:22" ht="15.75" customHeight="1" outlineLevel="1">
      <c r="A13" s="429"/>
      <c r="B13" s="430" t="s">
        <v>510</v>
      </c>
      <c r="C13" s="110">
        <v>205</v>
      </c>
      <c r="D13" s="115">
        <v>149</v>
      </c>
      <c r="E13" s="68">
        <v>-0.27317073170731709</v>
      </c>
      <c r="F13" s="111">
        <v>-56</v>
      </c>
      <c r="G13" s="110">
        <v>32349</v>
      </c>
      <c r="H13" s="110">
        <v>2293</v>
      </c>
      <c r="I13" s="68">
        <v>-0.92911681968530713</v>
      </c>
      <c r="J13" s="111">
        <v>-30056</v>
      </c>
      <c r="K13" s="110"/>
      <c r="L13" s="110"/>
      <c r="M13" s="68" t="e">
        <v>#DIV/0!</v>
      </c>
      <c r="N13" s="111">
        <v>0</v>
      </c>
      <c r="O13" s="110"/>
      <c r="P13" s="110"/>
      <c r="Q13" s="68" t="e">
        <v>#DIV/0!</v>
      </c>
      <c r="R13" s="111">
        <v>0</v>
      </c>
      <c r="S13" s="110">
        <v>32554</v>
      </c>
      <c r="T13" s="110">
        <v>2442</v>
      </c>
      <c r="U13" s="68">
        <v>-0.92498617681390916</v>
      </c>
      <c r="V13" s="111">
        <v>-30112</v>
      </c>
    </row>
    <row r="14" spans="1:22" ht="15.75" customHeight="1" outlineLevel="1">
      <c r="A14" s="429"/>
      <c r="B14" s="430" t="s">
        <v>511</v>
      </c>
      <c r="C14" s="110">
        <v>626</v>
      </c>
      <c r="D14" s="115">
        <v>5355</v>
      </c>
      <c r="E14" s="68">
        <v>7.5543130990415328</v>
      </c>
      <c r="F14" s="111">
        <v>4729</v>
      </c>
      <c r="G14" s="110">
        <v>-18742</v>
      </c>
      <c r="H14" s="110">
        <v>5013</v>
      </c>
      <c r="I14" s="68">
        <v>-1.2674741222921779</v>
      </c>
      <c r="J14" s="111">
        <v>23755</v>
      </c>
      <c r="K14" s="110"/>
      <c r="L14" s="110"/>
      <c r="M14" s="68" t="e">
        <v>#DIV/0!</v>
      </c>
      <c r="N14" s="111">
        <v>0</v>
      </c>
      <c r="O14" s="110"/>
      <c r="P14" s="110"/>
      <c r="Q14" s="68" t="e">
        <v>#DIV/0!</v>
      </c>
      <c r="R14" s="111">
        <v>0</v>
      </c>
      <c r="S14" s="110">
        <v>-18116</v>
      </c>
      <c r="T14" s="110">
        <v>10368</v>
      </c>
      <c r="U14" s="68">
        <v>-1.5723117686023405</v>
      </c>
      <c r="V14" s="111">
        <v>28484</v>
      </c>
    </row>
    <row r="15" spans="1:22" ht="15.75" customHeight="1" outlineLevel="1">
      <c r="A15" s="429"/>
      <c r="B15" s="449" t="s">
        <v>512</v>
      </c>
      <c r="C15" s="110">
        <v>0</v>
      </c>
      <c r="D15" s="115">
        <v>0</v>
      </c>
      <c r="E15" s="68"/>
      <c r="F15" s="111"/>
      <c r="G15" s="110">
        <v>15353</v>
      </c>
      <c r="H15" s="110">
        <v>0</v>
      </c>
      <c r="I15" s="68"/>
      <c r="J15" s="111"/>
      <c r="K15" s="110"/>
      <c r="L15" s="110"/>
      <c r="M15" s="68"/>
      <c r="N15" s="111"/>
      <c r="O15" s="110"/>
      <c r="P15" s="110"/>
      <c r="Q15" s="68"/>
      <c r="R15" s="111"/>
      <c r="S15" s="110">
        <v>15353</v>
      </c>
      <c r="T15" s="110">
        <v>0</v>
      </c>
      <c r="U15" s="68"/>
      <c r="V15" s="111"/>
    </row>
    <row r="16" spans="1:22" ht="15.75" customHeight="1" outlineLevel="1">
      <c r="A16" s="429"/>
      <c r="B16" s="430" t="s">
        <v>513</v>
      </c>
      <c r="C16" s="110">
        <v>540</v>
      </c>
      <c r="D16" s="412">
        <v>-1198</v>
      </c>
      <c r="E16" s="68">
        <v>-3.2185185185185183</v>
      </c>
      <c r="F16" s="111">
        <v>-1738</v>
      </c>
      <c r="G16" s="110">
        <v>-502</v>
      </c>
      <c r="H16" s="110">
        <v>960</v>
      </c>
      <c r="I16" s="68">
        <v>-2.9123505976095618</v>
      </c>
      <c r="J16" s="111">
        <v>1462</v>
      </c>
      <c r="K16" s="110"/>
      <c r="L16" s="110"/>
      <c r="M16" s="68" t="e">
        <v>#DIV/0!</v>
      </c>
      <c r="N16" s="111">
        <v>0</v>
      </c>
      <c r="O16" s="110"/>
      <c r="P16" s="110"/>
      <c r="Q16" s="68" t="e">
        <v>#DIV/0!</v>
      </c>
      <c r="R16" s="111">
        <v>0</v>
      </c>
      <c r="S16" s="110">
        <v>38</v>
      </c>
      <c r="T16" s="110">
        <v>-238</v>
      </c>
      <c r="U16" s="68">
        <v>-7.2631578947368425</v>
      </c>
      <c r="V16" s="111">
        <v>-276</v>
      </c>
    </row>
    <row r="17" spans="1:25" ht="15.75" customHeight="1" outlineLevel="1">
      <c r="A17" s="429"/>
      <c r="B17" s="430" t="s">
        <v>514</v>
      </c>
      <c r="C17" s="110">
        <v>3</v>
      </c>
      <c r="D17" s="115">
        <v>72</v>
      </c>
      <c r="E17" s="68">
        <v>23</v>
      </c>
      <c r="F17" s="111">
        <v>69</v>
      </c>
      <c r="G17" s="110">
        <v>-6</v>
      </c>
      <c r="H17" s="110">
        <v>903</v>
      </c>
      <c r="I17" s="68">
        <v>-151.5</v>
      </c>
      <c r="J17" s="111">
        <v>909</v>
      </c>
      <c r="K17" s="110"/>
      <c r="L17" s="110"/>
      <c r="M17" s="68" t="e">
        <v>#DIV/0!</v>
      </c>
      <c r="N17" s="111">
        <v>0</v>
      </c>
      <c r="O17" s="110"/>
      <c r="P17" s="110"/>
      <c r="Q17" s="68" t="e">
        <v>#DIV/0!</v>
      </c>
      <c r="R17" s="111">
        <v>0</v>
      </c>
      <c r="S17" s="110">
        <v>-3</v>
      </c>
      <c r="T17" s="110">
        <v>975</v>
      </c>
      <c r="U17" s="68">
        <v>-326</v>
      </c>
      <c r="V17" s="111">
        <v>978</v>
      </c>
    </row>
    <row r="18" spans="1:25" ht="15.75" customHeight="1" outlineLevel="1">
      <c r="A18" s="429"/>
      <c r="B18" s="430" t="s">
        <v>14</v>
      </c>
      <c r="C18" s="110">
        <v>-2</v>
      </c>
      <c r="D18" s="115">
        <v>-1</v>
      </c>
      <c r="E18" s="68">
        <v>-0.5</v>
      </c>
      <c r="F18" s="111">
        <v>1</v>
      </c>
      <c r="G18" s="110">
        <v>-2</v>
      </c>
      <c r="H18" s="110">
        <v>-2</v>
      </c>
      <c r="I18" s="68">
        <v>0</v>
      </c>
      <c r="J18" s="111">
        <v>0</v>
      </c>
      <c r="K18" s="110"/>
      <c r="L18" s="110"/>
      <c r="M18" s="68" t="e">
        <v>#DIV/0!</v>
      </c>
      <c r="N18" s="111">
        <v>0</v>
      </c>
      <c r="O18" s="110"/>
      <c r="P18" s="110"/>
      <c r="Q18" s="68" t="e">
        <v>#DIV/0!</v>
      </c>
      <c r="R18" s="111">
        <v>0</v>
      </c>
      <c r="S18" s="110" t="s">
        <v>555</v>
      </c>
      <c r="T18" s="110">
        <v>-3</v>
      </c>
      <c r="U18" s="68" t="e">
        <v>#VALUE!</v>
      </c>
      <c r="V18" s="111" t="e">
        <v>#VALUE!</v>
      </c>
    </row>
    <row r="19" spans="1:25" ht="15.75" customHeight="1" outlineLevel="1">
      <c r="A19" s="429"/>
      <c r="B19" s="430" t="s">
        <v>515</v>
      </c>
      <c r="C19" s="110">
        <v>927</v>
      </c>
      <c r="D19" s="115">
        <v>1074</v>
      </c>
      <c r="E19" s="68">
        <v>0.15857605177993528</v>
      </c>
      <c r="F19" s="111">
        <v>147</v>
      </c>
      <c r="G19" s="110">
        <v>355</v>
      </c>
      <c r="H19" s="110">
        <v>1343</v>
      </c>
      <c r="I19" s="68">
        <v>2.7830985915492956</v>
      </c>
      <c r="J19" s="111">
        <v>988</v>
      </c>
      <c r="K19" s="110"/>
      <c r="L19" s="110"/>
      <c r="M19" s="68" t="e">
        <v>#DIV/0!</v>
      </c>
      <c r="N19" s="111">
        <v>0</v>
      </c>
      <c r="O19" s="110"/>
      <c r="P19" s="110"/>
      <c r="Q19" s="68" t="e">
        <v>#DIV/0!</v>
      </c>
      <c r="R19" s="111">
        <v>0</v>
      </c>
      <c r="S19" s="110">
        <v>1282</v>
      </c>
      <c r="T19" s="110">
        <v>2417</v>
      </c>
      <c r="U19" s="68">
        <v>0.88533541341653677</v>
      </c>
      <c r="V19" s="111">
        <v>1135</v>
      </c>
    </row>
    <row r="20" spans="1:25" ht="15.75" customHeight="1" outlineLevel="1">
      <c r="A20" s="432"/>
      <c r="B20" s="433" t="s">
        <v>464</v>
      </c>
      <c r="C20" s="110">
        <v>665</v>
      </c>
      <c r="D20" s="115">
        <v>22778</v>
      </c>
      <c r="E20" s="68">
        <v>33.252631578947366</v>
      </c>
      <c r="F20" s="111">
        <v>22113</v>
      </c>
      <c r="G20" s="110">
        <v>225</v>
      </c>
      <c r="H20" s="110">
        <v>6860</v>
      </c>
      <c r="I20" s="68">
        <v>29.488888888888887</v>
      </c>
      <c r="J20" s="111">
        <v>6635</v>
      </c>
      <c r="K20" s="110"/>
      <c r="L20" s="110"/>
      <c r="M20" s="68" t="e">
        <v>#DIV/0!</v>
      </c>
      <c r="N20" s="111">
        <v>0</v>
      </c>
      <c r="O20" s="110"/>
      <c r="P20" s="110"/>
      <c r="Q20" s="68" t="e">
        <v>#DIV/0!</v>
      </c>
      <c r="R20" s="111">
        <v>0</v>
      </c>
      <c r="S20" s="110">
        <v>890</v>
      </c>
      <c r="T20" s="110">
        <v>29638</v>
      </c>
      <c r="U20" s="68">
        <v>32.301123595505615</v>
      </c>
      <c r="V20" s="111">
        <v>28748</v>
      </c>
    </row>
    <row r="21" spans="1:25" ht="15.75" customHeight="1" outlineLevel="1">
      <c r="A21" s="432"/>
      <c r="B21" s="430" t="s">
        <v>516</v>
      </c>
      <c r="C21" s="110">
        <v>0</v>
      </c>
      <c r="D21" s="115">
        <v>-21669</v>
      </c>
      <c r="E21" s="68" t="e">
        <v>#DIV/0!</v>
      </c>
      <c r="F21" s="111">
        <v>-21669</v>
      </c>
      <c r="G21" s="110">
        <v>0</v>
      </c>
      <c r="H21" s="110">
        <v>-2782</v>
      </c>
      <c r="I21" s="68"/>
      <c r="J21" s="111"/>
      <c r="K21" s="110"/>
      <c r="L21" s="110"/>
      <c r="M21" s="68"/>
      <c r="N21" s="111"/>
      <c r="O21" s="110"/>
      <c r="P21" s="110"/>
      <c r="Q21" s="68"/>
      <c r="R21" s="111"/>
      <c r="S21" s="110">
        <v>0</v>
      </c>
      <c r="T21" s="110">
        <v>-24451</v>
      </c>
      <c r="U21" s="68"/>
      <c r="V21" s="111"/>
    </row>
    <row r="22" spans="1:25" ht="15.75" customHeight="1" outlineLevel="1">
      <c r="A22" s="432"/>
      <c r="B22" s="433" t="s">
        <v>517</v>
      </c>
      <c r="C22" s="110">
        <v>395</v>
      </c>
      <c r="D22" s="115">
        <v>0</v>
      </c>
      <c r="E22" s="68">
        <v>-1</v>
      </c>
      <c r="F22" s="111">
        <v>-395</v>
      </c>
      <c r="G22" s="110">
        <v>432</v>
      </c>
      <c r="H22" s="110">
        <v>0</v>
      </c>
      <c r="I22" s="68">
        <v>-1</v>
      </c>
      <c r="J22" s="111">
        <v>-432</v>
      </c>
      <c r="K22" s="110"/>
      <c r="L22" s="110"/>
      <c r="M22" s="68" t="e">
        <v>#DIV/0!</v>
      </c>
      <c r="N22" s="111">
        <v>0</v>
      </c>
      <c r="O22" s="110"/>
      <c r="P22" s="110"/>
      <c r="Q22" s="68" t="e">
        <v>#DIV/0!</v>
      </c>
      <c r="R22" s="111">
        <v>0</v>
      </c>
      <c r="S22" s="110">
        <v>827</v>
      </c>
      <c r="T22" s="110">
        <v>0</v>
      </c>
      <c r="U22" s="68">
        <v>-1</v>
      </c>
      <c r="V22" s="111">
        <v>-827</v>
      </c>
    </row>
    <row r="23" spans="1:25" ht="15.75" customHeight="1" outlineLevel="1">
      <c r="A23" s="432"/>
      <c r="B23" s="433" t="s">
        <v>518</v>
      </c>
      <c r="C23" s="110">
        <v>0</v>
      </c>
      <c r="D23" s="115">
        <v>0</v>
      </c>
      <c r="E23" s="81"/>
      <c r="F23" s="111"/>
      <c r="G23" s="110">
        <v>0</v>
      </c>
      <c r="H23" s="110">
        <v>0</v>
      </c>
      <c r="I23" s="81"/>
      <c r="J23" s="111"/>
      <c r="K23" s="110"/>
      <c r="L23" s="110"/>
      <c r="M23" s="81"/>
      <c r="N23" s="111"/>
      <c r="O23" s="110"/>
      <c r="P23" s="110"/>
      <c r="Q23" s="81"/>
      <c r="R23" s="111"/>
      <c r="S23" s="110"/>
      <c r="T23" s="110"/>
      <c r="U23" s="81"/>
      <c r="V23" s="111"/>
    </row>
    <row r="24" spans="1:25" ht="15.75" customHeight="1" outlineLevel="1">
      <c r="A24" s="432"/>
      <c r="B24" s="433" t="s">
        <v>519</v>
      </c>
      <c r="C24" s="110">
        <v>-281</v>
      </c>
      <c r="D24" s="115">
        <v>198</v>
      </c>
      <c r="E24" s="81">
        <v>-1.7046263345195729</v>
      </c>
      <c r="F24" s="111">
        <v>479</v>
      </c>
      <c r="G24" s="110">
        <v>-78</v>
      </c>
      <c r="H24" s="110">
        <v>18</v>
      </c>
      <c r="I24" s="81">
        <v>-1.2307692307692308</v>
      </c>
      <c r="J24" s="111">
        <v>96</v>
      </c>
      <c r="K24" s="404"/>
      <c r="L24" s="110"/>
      <c r="M24" s="81" t="e">
        <v>#DIV/0!</v>
      </c>
      <c r="N24" s="111">
        <v>0</v>
      </c>
      <c r="O24" s="110"/>
      <c r="P24" s="110"/>
      <c r="Q24" s="81" t="e">
        <v>#DIV/0!</v>
      </c>
      <c r="R24" s="111">
        <v>0</v>
      </c>
      <c r="S24" s="110">
        <v>-359</v>
      </c>
      <c r="T24" s="110">
        <v>216</v>
      </c>
      <c r="U24" s="81">
        <v>-1.6016713091922006</v>
      </c>
      <c r="V24" s="111">
        <v>575</v>
      </c>
    </row>
    <row r="25" spans="1:25" ht="15.75" customHeight="1" outlineLevel="1">
      <c r="A25" s="437"/>
      <c r="B25" s="438"/>
      <c r="C25" s="23">
        <v>-2129</v>
      </c>
      <c r="D25" s="23">
        <v>-15445</v>
      </c>
      <c r="E25" s="83">
        <v>6.2545796148426493</v>
      </c>
      <c r="F25" s="112">
        <v>-13316</v>
      </c>
      <c r="G25" s="23">
        <v>-19838</v>
      </c>
      <c r="H25" s="23">
        <v>-8218</v>
      </c>
      <c r="I25" s="83">
        <v>-0.58574453069865906</v>
      </c>
      <c r="J25" s="112">
        <v>11620</v>
      </c>
      <c r="K25" s="23"/>
      <c r="L25" s="23"/>
      <c r="M25" s="83" t="e">
        <v>#DIV/0!</v>
      </c>
      <c r="N25" s="112">
        <v>0</v>
      </c>
      <c r="O25" s="23"/>
      <c r="P25" s="23"/>
      <c r="Q25" s="83" t="e">
        <v>#DIV/0!</v>
      </c>
      <c r="R25" s="112">
        <v>0</v>
      </c>
      <c r="S25" s="23">
        <v>-21963</v>
      </c>
      <c r="T25" s="23">
        <v>-23663</v>
      </c>
      <c r="U25" s="83">
        <v>7.7402904885489177E-2</v>
      </c>
      <c r="V25" s="112">
        <v>-1700</v>
      </c>
    </row>
    <row r="26" spans="1:25" ht="20.25" customHeight="1">
      <c r="A26" s="428" t="s">
        <v>520</v>
      </c>
      <c r="C26" s="20"/>
      <c r="D26" s="29"/>
      <c r="E26" s="68"/>
      <c r="F26" s="69"/>
      <c r="G26" s="29"/>
      <c r="H26" s="110"/>
      <c r="I26" s="68"/>
      <c r="J26" s="69"/>
      <c r="K26" s="29"/>
      <c r="L26" s="29"/>
      <c r="M26" s="68"/>
      <c r="N26" s="69"/>
      <c r="O26" s="29"/>
      <c r="P26" s="29"/>
      <c r="Q26" s="68"/>
      <c r="R26" s="69"/>
      <c r="S26" s="29"/>
      <c r="T26" s="29"/>
      <c r="U26" s="68"/>
      <c r="V26" s="69"/>
    </row>
    <row r="27" spans="1:25" ht="15.75" customHeight="1" outlineLevel="1">
      <c r="A27" s="428"/>
      <c r="B27" s="430" t="s">
        <v>521</v>
      </c>
      <c r="C27" s="20">
        <v>0</v>
      </c>
      <c r="D27" s="20">
        <v>0</v>
      </c>
      <c r="E27" s="68"/>
      <c r="F27" s="69"/>
      <c r="G27" s="20"/>
      <c r="H27" s="110"/>
      <c r="I27" s="68"/>
      <c r="J27" s="69"/>
      <c r="K27" s="29"/>
      <c r="L27" s="110"/>
      <c r="M27" s="68"/>
      <c r="N27" s="69"/>
      <c r="O27" s="29"/>
      <c r="P27" s="29"/>
      <c r="Q27" s="68"/>
      <c r="R27" s="69"/>
      <c r="S27" s="20"/>
      <c r="T27" s="20"/>
      <c r="U27" s="68"/>
      <c r="V27" s="69"/>
      <c r="W27" s="124"/>
    </row>
    <row r="28" spans="1:25" ht="15.75" customHeight="1" outlineLevel="1">
      <c r="A28" s="429"/>
      <c r="B28" s="430" t="s">
        <v>522</v>
      </c>
      <c r="C28" s="110">
        <v>22555</v>
      </c>
      <c r="D28" s="110">
        <v>34096</v>
      </c>
      <c r="E28" s="68">
        <v>0.51168255375748162</v>
      </c>
      <c r="F28" s="111">
        <v>11541</v>
      </c>
      <c r="G28" s="110">
        <v>16105</v>
      </c>
      <c r="H28" s="110">
        <v>25927</v>
      </c>
      <c r="I28" s="68">
        <v>0.60987271033840429</v>
      </c>
      <c r="J28" s="111">
        <v>9822</v>
      </c>
      <c r="K28" s="115"/>
      <c r="L28" s="110"/>
      <c r="M28" s="68" t="e">
        <v>#DIV/0!</v>
      </c>
      <c r="N28" s="111">
        <v>0</v>
      </c>
      <c r="O28" s="115"/>
      <c r="P28" s="110"/>
      <c r="Q28" s="68" t="e">
        <v>#DIV/0!</v>
      </c>
      <c r="R28" s="111">
        <v>0</v>
      </c>
      <c r="S28" s="110">
        <v>38660</v>
      </c>
      <c r="T28" s="110">
        <v>60023</v>
      </c>
      <c r="U28" s="68">
        <v>0.55258665287118469</v>
      </c>
      <c r="V28" s="111">
        <v>21363</v>
      </c>
      <c r="W28"/>
      <c r="X28"/>
      <c r="Y28"/>
    </row>
    <row r="29" spans="1:25" ht="15.75" customHeight="1" outlineLevel="1">
      <c r="A29" s="429"/>
      <c r="B29" s="430" t="s">
        <v>523</v>
      </c>
      <c r="C29" s="110">
        <v>-17591</v>
      </c>
      <c r="D29" s="110">
        <v>-27723</v>
      </c>
      <c r="E29" s="68">
        <v>0.57597635154340288</v>
      </c>
      <c r="F29" s="111">
        <v>-10132</v>
      </c>
      <c r="G29" s="110">
        <v>-15735</v>
      </c>
      <c r="H29" s="110">
        <v>8390</v>
      </c>
      <c r="I29" s="68">
        <v>-1.5332062281537973</v>
      </c>
      <c r="J29" s="111">
        <v>24125</v>
      </c>
      <c r="K29" s="115"/>
      <c r="L29" s="110"/>
      <c r="M29" s="68" t="e">
        <v>#DIV/0!</v>
      </c>
      <c r="N29" s="111">
        <v>0</v>
      </c>
      <c r="O29" s="115"/>
      <c r="P29" s="110"/>
      <c r="Q29" s="68" t="e">
        <v>#DIV/0!</v>
      </c>
      <c r="R29" s="111">
        <v>0</v>
      </c>
      <c r="S29" s="110">
        <v>-33326</v>
      </c>
      <c r="T29" s="110">
        <v>-19333</v>
      </c>
      <c r="U29" s="68">
        <v>-0.41988237412230689</v>
      </c>
      <c r="V29" s="111">
        <v>13993</v>
      </c>
      <c r="W29"/>
      <c r="X29"/>
      <c r="Y29"/>
    </row>
    <row r="30" spans="1:25" ht="15.75" customHeight="1" outlineLevel="1">
      <c r="A30" s="429"/>
      <c r="B30" s="430" t="s">
        <v>524</v>
      </c>
      <c r="C30" s="110">
        <v>3069</v>
      </c>
      <c r="D30" s="110">
        <v>-1343</v>
      </c>
      <c r="E30" s="68">
        <v>-1.4376018246985989</v>
      </c>
      <c r="F30" s="111">
        <v>-4412</v>
      </c>
      <c r="G30" s="110">
        <v>-2033</v>
      </c>
      <c r="H30" s="110">
        <v>-719</v>
      </c>
      <c r="I30" s="68">
        <v>-0.64633546483030002</v>
      </c>
      <c r="J30" s="111">
        <v>1314</v>
      </c>
      <c r="K30" s="115"/>
      <c r="L30" s="110"/>
      <c r="M30" s="68" t="e">
        <v>#DIV/0!</v>
      </c>
      <c r="N30" s="111">
        <v>0</v>
      </c>
      <c r="O30" s="115"/>
      <c r="P30" s="110"/>
      <c r="Q30" s="68" t="e">
        <v>#DIV/0!</v>
      </c>
      <c r="R30" s="111">
        <v>0</v>
      </c>
      <c r="S30" s="110">
        <v>1036</v>
      </c>
      <c r="T30" s="110">
        <v>-2062</v>
      </c>
      <c r="U30" s="68">
        <v>-2.9903474903474905</v>
      </c>
      <c r="V30" s="111">
        <v>-3098</v>
      </c>
      <c r="W30"/>
      <c r="X30"/>
      <c r="Y30"/>
    </row>
    <row r="31" spans="1:25" ht="15.75" customHeight="1" outlineLevel="1">
      <c r="A31" s="429"/>
      <c r="B31" s="430" t="s">
        <v>525</v>
      </c>
      <c r="C31" s="110">
        <v>4567</v>
      </c>
      <c r="D31" s="110">
        <v>1293</v>
      </c>
      <c r="E31" s="68">
        <v>-0.71688197941756071</v>
      </c>
      <c r="F31" s="111">
        <v>-3274</v>
      </c>
      <c r="G31" s="110">
        <v>1923</v>
      </c>
      <c r="H31" s="110">
        <v>290</v>
      </c>
      <c r="I31" s="68">
        <v>-0.84919396775871037</v>
      </c>
      <c r="J31" s="111">
        <v>-1633</v>
      </c>
      <c r="K31" s="115"/>
      <c r="L31" s="110"/>
      <c r="M31" s="68" t="e">
        <v>#DIV/0!</v>
      </c>
      <c r="N31" s="111">
        <v>0</v>
      </c>
      <c r="O31" s="115"/>
      <c r="P31" s="110"/>
      <c r="Q31" s="68" t="e">
        <v>#DIV/0!</v>
      </c>
      <c r="R31" s="111">
        <v>0</v>
      </c>
      <c r="S31" s="110">
        <v>6490</v>
      </c>
      <c r="T31" s="110">
        <v>1583</v>
      </c>
      <c r="U31" s="68">
        <v>-0.75608628659476118</v>
      </c>
      <c r="V31" s="111">
        <v>-4907</v>
      </c>
      <c r="W31"/>
      <c r="X31"/>
      <c r="Y31"/>
    </row>
    <row r="32" spans="1:25" ht="15.75" customHeight="1" outlineLevel="1">
      <c r="A32" s="429"/>
      <c r="B32" s="430" t="s">
        <v>526</v>
      </c>
      <c r="C32" s="110">
        <v>1827</v>
      </c>
      <c r="D32" s="110">
        <v>-10582</v>
      </c>
      <c r="E32" s="68">
        <v>-6.7920087575259993</v>
      </c>
      <c r="F32" s="111">
        <v>-12409</v>
      </c>
      <c r="G32" s="110">
        <v>11626</v>
      </c>
      <c r="H32" s="110">
        <v>-21602</v>
      </c>
      <c r="I32" s="68">
        <v>-2.8580767245828316</v>
      </c>
      <c r="J32" s="111">
        <v>-33228</v>
      </c>
      <c r="K32" s="115"/>
      <c r="L32" s="110"/>
      <c r="M32" s="68" t="e">
        <v>#DIV/0!</v>
      </c>
      <c r="N32" s="111">
        <v>0</v>
      </c>
      <c r="O32" s="115"/>
      <c r="P32" s="110"/>
      <c r="Q32" s="68" t="e">
        <v>#DIV/0!</v>
      </c>
      <c r="R32" s="111">
        <v>0</v>
      </c>
      <c r="S32" s="110">
        <v>13453</v>
      </c>
      <c r="T32" s="110">
        <v>-32184</v>
      </c>
      <c r="U32" s="68">
        <v>-3.3923288485839591</v>
      </c>
      <c r="V32" s="111">
        <v>-45637</v>
      </c>
      <c r="W32"/>
      <c r="X32"/>
      <c r="Y32"/>
    </row>
    <row r="33" spans="1:25" ht="15.75" customHeight="1" outlineLevel="1">
      <c r="A33" s="429"/>
      <c r="B33" s="430" t="s">
        <v>527</v>
      </c>
      <c r="C33" s="110">
        <v>221</v>
      </c>
      <c r="D33" s="110">
        <v>1625</v>
      </c>
      <c r="E33" s="68">
        <v>6.3529411764705879</v>
      </c>
      <c r="F33" s="111">
        <v>1404</v>
      </c>
      <c r="G33" s="110">
        <v>755</v>
      </c>
      <c r="H33" s="110">
        <v>-778</v>
      </c>
      <c r="I33" s="68">
        <v>-2.0304635761589402</v>
      </c>
      <c r="J33" s="111">
        <v>-1533</v>
      </c>
      <c r="K33" s="115"/>
      <c r="L33" s="110"/>
      <c r="M33" s="68" t="e">
        <v>#DIV/0!</v>
      </c>
      <c r="N33" s="111">
        <v>0</v>
      </c>
      <c r="O33" s="115"/>
      <c r="P33" s="110"/>
      <c r="Q33" s="68" t="e">
        <v>#DIV/0!</v>
      </c>
      <c r="R33" s="111">
        <v>0</v>
      </c>
      <c r="S33" s="110">
        <v>976</v>
      </c>
      <c r="T33" s="110">
        <v>847</v>
      </c>
      <c r="U33" s="68">
        <v>-0.13217213114754101</v>
      </c>
      <c r="V33" s="111">
        <v>-129</v>
      </c>
      <c r="W33" s="413"/>
      <c r="X33" s="413"/>
      <c r="Y33" s="413"/>
    </row>
    <row r="34" spans="1:25" ht="15.75" customHeight="1" outlineLevel="1">
      <c r="A34" s="429"/>
      <c r="B34" s="430" t="s">
        <v>528</v>
      </c>
      <c r="C34" s="110">
        <v>-3455</v>
      </c>
      <c r="D34" s="110">
        <v>734</v>
      </c>
      <c r="E34" s="68">
        <v>-1.2124457308248915</v>
      </c>
      <c r="F34" s="111">
        <v>4189</v>
      </c>
      <c r="G34" s="110">
        <v>-1474</v>
      </c>
      <c r="H34" s="110">
        <v>2905</v>
      </c>
      <c r="I34" s="68">
        <v>-2.9708276797829036</v>
      </c>
      <c r="J34" s="111">
        <v>4379</v>
      </c>
      <c r="K34" s="115"/>
      <c r="L34" s="110"/>
      <c r="M34" s="68" t="e">
        <v>#DIV/0!</v>
      </c>
      <c r="N34" s="111">
        <v>0</v>
      </c>
      <c r="O34" s="115"/>
      <c r="P34" s="110"/>
      <c r="Q34" s="68" t="e">
        <v>#DIV/0!</v>
      </c>
      <c r="R34" s="111">
        <v>0</v>
      </c>
      <c r="S34" s="110">
        <v>-4929</v>
      </c>
      <c r="T34" s="110">
        <v>3639</v>
      </c>
      <c r="U34" s="68">
        <v>-1.7382836275106512</v>
      </c>
      <c r="V34" s="111">
        <v>8568</v>
      </c>
      <c r="W34"/>
      <c r="X34"/>
      <c r="Y34"/>
    </row>
    <row r="35" spans="1:25" ht="15.75" customHeight="1" outlineLevel="1">
      <c r="A35" s="429"/>
      <c r="B35" s="430" t="s">
        <v>529</v>
      </c>
      <c r="C35" s="110">
        <v>-1122</v>
      </c>
      <c r="D35" s="110">
        <v>-3106</v>
      </c>
      <c r="E35" s="68">
        <v>1.7682709447415328</v>
      </c>
      <c r="F35" s="111">
        <v>-1984</v>
      </c>
      <c r="G35" s="110">
        <v>-937</v>
      </c>
      <c r="H35" s="110">
        <v>-1350</v>
      </c>
      <c r="I35" s="68">
        <v>0.4407684098185698</v>
      </c>
      <c r="J35" s="111">
        <v>-413</v>
      </c>
      <c r="K35" s="115"/>
      <c r="L35" s="110"/>
      <c r="M35" s="68" t="e">
        <v>#DIV/0!</v>
      </c>
      <c r="N35" s="111">
        <v>0</v>
      </c>
      <c r="O35" s="115"/>
      <c r="P35" s="110"/>
      <c r="Q35" s="68" t="e">
        <v>#DIV/0!</v>
      </c>
      <c r="R35" s="111">
        <v>0</v>
      </c>
      <c r="S35" s="110">
        <v>-2059</v>
      </c>
      <c r="T35" s="110">
        <v>-4456</v>
      </c>
      <c r="U35" s="68">
        <v>1.164157357940748</v>
      </c>
      <c r="V35" s="111">
        <v>-2397</v>
      </c>
      <c r="W35"/>
      <c r="X35"/>
      <c r="Y35"/>
    </row>
    <row r="36" spans="1:25" ht="15.75" customHeight="1" outlineLevel="1">
      <c r="A36" s="429"/>
      <c r="B36" s="430" t="s">
        <v>530</v>
      </c>
      <c r="C36" s="110">
        <v>0</v>
      </c>
      <c r="D36" s="110">
        <v>0</v>
      </c>
      <c r="E36" s="68"/>
      <c r="F36" s="111">
        <v>0</v>
      </c>
      <c r="G36" s="110">
        <v>0</v>
      </c>
      <c r="H36" s="110">
        <v>0</v>
      </c>
      <c r="I36" s="68"/>
      <c r="J36" s="111">
        <v>0</v>
      </c>
      <c r="K36" s="115"/>
      <c r="L36" s="110"/>
      <c r="M36" s="68"/>
      <c r="N36" s="111">
        <v>0</v>
      </c>
      <c r="O36" s="115"/>
      <c r="P36" s="110"/>
      <c r="Q36" s="68"/>
      <c r="R36" s="111">
        <v>0</v>
      </c>
      <c r="S36" s="110">
        <v>0</v>
      </c>
      <c r="T36" s="110">
        <v>0</v>
      </c>
      <c r="U36" s="68"/>
      <c r="V36" s="111">
        <v>0</v>
      </c>
      <c r="W36"/>
      <c r="X36"/>
      <c r="Y36"/>
    </row>
    <row r="37" spans="1:25" ht="15.75" customHeight="1">
      <c r="A37" s="432"/>
      <c r="B37" s="433" t="s">
        <v>519</v>
      </c>
      <c r="C37" s="19">
        <v>0</v>
      </c>
      <c r="D37" s="35">
        <v>0</v>
      </c>
      <c r="E37" s="81"/>
      <c r="F37" s="82"/>
      <c r="G37" s="110">
        <v>0</v>
      </c>
      <c r="H37" s="110">
        <v>0</v>
      </c>
      <c r="I37" s="81"/>
      <c r="J37" s="82"/>
      <c r="K37" s="115"/>
      <c r="L37" s="110"/>
      <c r="M37" s="81"/>
      <c r="N37" s="82"/>
      <c r="O37" s="115"/>
      <c r="P37" s="115"/>
      <c r="Q37" s="81"/>
      <c r="R37" s="82"/>
      <c r="S37" s="110">
        <v>0</v>
      </c>
      <c r="T37" s="110">
        <v>0</v>
      </c>
      <c r="U37" s="81"/>
      <c r="V37" s="82"/>
      <c r="W37"/>
      <c r="X37"/>
      <c r="Y37"/>
    </row>
    <row r="38" spans="1:25" ht="15.75" customHeight="1" outlineLevel="1">
      <c r="A38" s="437" t="s">
        <v>531</v>
      </c>
      <c r="B38" s="438"/>
      <c r="C38" s="22">
        <v>7942</v>
      </c>
      <c r="D38" s="22">
        <v>-20451</v>
      </c>
      <c r="E38" s="83">
        <v>-3.5750440695039032</v>
      </c>
      <c r="F38" s="112">
        <v>-28393</v>
      </c>
      <c r="G38" s="22">
        <v>-9608</v>
      </c>
      <c r="H38" s="22">
        <v>4845</v>
      </c>
      <c r="I38" s="83">
        <v>-1.5042672772689425</v>
      </c>
      <c r="J38" s="112">
        <v>14453</v>
      </c>
      <c r="K38" s="23"/>
      <c r="L38" s="23"/>
      <c r="M38" s="83" t="e">
        <v>#DIV/0!</v>
      </c>
      <c r="N38" s="112">
        <v>0</v>
      </c>
      <c r="O38" s="23"/>
      <c r="P38" s="23"/>
      <c r="Q38" s="83" t="e">
        <v>#DIV/0!</v>
      </c>
      <c r="R38" s="112">
        <v>0</v>
      </c>
      <c r="S38" s="22">
        <v>-1662</v>
      </c>
      <c r="T38" s="22">
        <v>-15606</v>
      </c>
      <c r="U38" s="83">
        <v>8.3898916967509027</v>
      </c>
      <c r="V38" s="112">
        <v>-13944</v>
      </c>
      <c r="W38"/>
      <c r="X38"/>
      <c r="Y38"/>
    </row>
    <row r="39" spans="1:25" ht="15.75" customHeight="1" outlineLevel="1">
      <c r="A39" s="429" t="s">
        <v>532</v>
      </c>
      <c r="B39" s="430"/>
      <c r="C39" s="18"/>
      <c r="D39" s="29"/>
      <c r="E39" s="68"/>
      <c r="F39" s="69"/>
      <c r="G39" s="29"/>
      <c r="H39" s="110"/>
      <c r="I39" s="68"/>
      <c r="J39" s="69"/>
      <c r="K39" s="29"/>
      <c r="L39" s="29"/>
      <c r="M39" s="68"/>
      <c r="N39" s="69"/>
      <c r="O39" s="29"/>
      <c r="P39" s="29"/>
      <c r="Q39" s="68"/>
      <c r="R39" s="69"/>
      <c r="S39" s="29"/>
      <c r="T39" s="29"/>
      <c r="U39" s="68"/>
      <c r="V39" s="69"/>
      <c r="W39"/>
      <c r="X39"/>
      <c r="Y39"/>
    </row>
    <row r="40" spans="1:25" ht="15.75" customHeight="1" outlineLevel="1">
      <c r="A40" s="429"/>
      <c r="B40" s="430" t="s">
        <v>411</v>
      </c>
      <c r="C40" s="115">
        <v>1700</v>
      </c>
      <c r="D40" s="115">
        <v>12</v>
      </c>
      <c r="E40" s="68">
        <v>-0.99294117647058822</v>
      </c>
      <c r="F40" s="111">
        <v>-1688</v>
      </c>
      <c r="G40" s="110">
        <v>18771</v>
      </c>
      <c r="H40" s="110">
        <v>24</v>
      </c>
      <c r="I40" s="68">
        <v>-0.99872143199616426</v>
      </c>
      <c r="J40" s="111">
        <v>-18747</v>
      </c>
      <c r="K40" s="404"/>
      <c r="L40" s="110"/>
      <c r="M40" s="68" t="e">
        <v>#DIV/0!</v>
      </c>
      <c r="N40" s="111">
        <v>0</v>
      </c>
      <c r="O40" s="115"/>
      <c r="P40" s="110"/>
      <c r="Q40" s="68" t="e">
        <v>#DIV/0!</v>
      </c>
      <c r="R40" s="111">
        <v>0</v>
      </c>
      <c r="S40" s="110">
        <v>20471</v>
      </c>
      <c r="T40" s="110">
        <v>36</v>
      </c>
      <c r="U40" s="68">
        <v>-0.99824141468418737</v>
      </c>
      <c r="V40" s="111">
        <v>-20435</v>
      </c>
      <c r="W40"/>
      <c r="X40"/>
      <c r="Y40"/>
    </row>
    <row r="41" spans="1:25" ht="15.75" customHeight="1" outlineLevel="1">
      <c r="A41" s="429"/>
      <c r="B41" s="430" t="s">
        <v>533</v>
      </c>
      <c r="C41" s="110">
        <v>0</v>
      </c>
      <c r="D41" s="115">
        <v>0</v>
      </c>
      <c r="E41" s="68"/>
      <c r="F41" s="111"/>
      <c r="G41" s="110">
        <v>0</v>
      </c>
      <c r="H41" s="110">
        <v>0</v>
      </c>
      <c r="I41" s="68"/>
      <c r="J41" s="111"/>
      <c r="K41" s="115"/>
      <c r="L41" s="110"/>
      <c r="M41" s="68"/>
      <c r="N41" s="111"/>
      <c r="O41" s="115"/>
      <c r="P41" s="110"/>
      <c r="Q41" s="68"/>
      <c r="R41" s="111"/>
      <c r="S41" s="110">
        <v>0</v>
      </c>
      <c r="T41" s="110">
        <v>0</v>
      </c>
      <c r="U41" s="68"/>
      <c r="V41" s="111"/>
      <c r="W41"/>
      <c r="X41"/>
      <c r="Y41"/>
    </row>
    <row r="42" spans="1:25" ht="15.75" customHeight="1" outlineLevel="1">
      <c r="A42" s="429"/>
      <c r="B42" s="430" t="s">
        <v>534</v>
      </c>
      <c r="C42" s="110">
        <v>0</v>
      </c>
      <c r="D42" s="115">
        <v>0</v>
      </c>
      <c r="E42" s="68"/>
      <c r="F42" s="111"/>
      <c r="G42" s="110">
        <v>0</v>
      </c>
      <c r="H42" s="110">
        <v>0</v>
      </c>
      <c r="I42" s="68"/>
      <c r="J42" s="111"/>
      <c r="K42" s="115"/>
      <c r="L42" s="110"/>
      <c r="M42" s="68"/>
      <c r="N42" s="111"/>
      <c r="O42" s="115"/>
      <c r="P42" s="110"/>
      <c r="Q42" s="68"/>
      <c r="R42" s="111"/>
      <c r="S42" s="110">
        <v>0</v>
      </c>
      <c r="T42" s="110">
        <v>0</v>
      </c>
      <c r="U42" s="68"/>
      <c r="V42" s="111"/>
      <c r="W42"/>
      <c r="X42"/>
      <c r="Y42"/>
    </row>
    <row r="43" spans="1:25" ht="15.75" customHeight="1" outlineLevel="1">
      <c r="A43" s="429"/>
      <c r="B43" s="430" t="s">
        <v>535</v>
      </c>
      <c r="C43" s="110">
        <v>-1687</v>
      </c>
      <c r="D43" s="115">
        <v>-12</v>
      </c>
      <c r="E43" s="68">
        <v>-0.99288678126852403</v>
      </c>
      <c r="F43" s="111">
        <v>1675</v>
      </c>
      <c r="G43" s="110">
        <v>-20819</v>
      </c>
      <c r="H43" s="110">
        <v>-12</v>
      </c>
      <c r="I43" s="68">
        <v>-0.99942360343916614</v>
      </c>
      <c r="J43" s="111">
        <v>20807</v>
      </c>
      <c r="K43" s="115"/>
      <c r="L43" s="110"/>
      <c r="M43" s="68" t="e">
        <v>#DIV/0!</v>
      </c>
      <c r="N43" s="111">
        <v>0</v>
      </c>
      <c r="O43" s="115"/>
      <c r="P43" s="110"/>
      <c r="Q43" s="68" t="e">
        <v>#DIV/0!</v>
      </c>
      <c r="R43" s="111">
        <v>0</v>
      </c>
      <c r="S43" s="110">
        <v>-22506</v>
      </c>
      <c r="T43" s="110">
        <v>-24</v>
      </c>
      <c r="U43" s="68">
        <v>-0.99893361770194611</v>
      </c>
      <c r="V43" s="111">
        <v>22482</v>
      </c>
      <c r="W43"/>
      <c r="X43"/>
      <c r="Y43"/>
    </row>
    <row r="44" spans="1:25" ht="15.75" customHeight="1" outlineLevel="1">
      <c r="A44" s="429"/>
      <c r="B44" s="430" t="s">
        <v>536</v>
      </c>
      <c r="C44" s="110">
        <v>0</v>
      </c>
      <c r="D44" s="115">
        <v>0</v>
      </c>
      <c r="E44" s="68"/>
      <c r="F44" s="111"/>
      <c r="G44" s="110">
        <v>0</v>
      </c>
      <c r="H44" s="110">
        <v>0</v>
      </c>
      <c r="I44" s="68"/>
      <c r="J44" s="111"/>
      <c r="K44" s="115"/>
      <c r="L44" s="110"/>
      <c r="M44" s="68"/>
      <c r="N44" s="111"/>
      <c r="O44" s="115"/>
      <c r="P44" s="110"/>
      <c r="Q44" s="68"/>
      <c r="R44" s="111"/>
      <c r="S44" s="110">
        <v>0</v>
      </c>
      <c r="T44" s="110">
        <v>0</v>
      </c>
      <c r="U44" s="68"/>
      <c r="V44" s="111"/>
      <c r="W44" s="362"/>
      <c r="X44" s="362"/>
      <c r="Y44" s="362"/>
    </row>
    <row r="45" spans="1:25" ht="15.75" customHeight="1" outlineLevel="1">
      <c r="A45" s="429"/>
      <c r="B45" s="430" t="s">
        <v>537</v>
      </c>
      <c r="C45" s="110">
        <v>-3275</v>
      </c>
      <c r="D45" s="115">
        <v>-820</v>
      </c>
      <c r="E45" s="68">
        <v>-0.74961832061068701</v>
      </c>
      <c r="F45" s="111">
        <v>2455</v>
      </c>
      <c r="G45" s="110">
        <v>852</v>
      </c>
      <c r="H45" s="110">
        <v>-309</v>
      </c>
      <c r="I45" s="68">
        <v>-1.3626760563380282</v>
      </c>
      <c r="J45" s="111">
        <v>-1161</v>
      </c>
      <c r="K45" s="115"/>
      <c r="L45" s="110"/>
      <c r="M45" s="68" t="e">
        <v>#DIV/0!</v>
      </c>
      <c r="N45" s="111">
        <v>0</v>
      </c>
      <c r="O45" s="115"/>
      <c r="P45" s="110"/>
      <c r="Q45" s="68" t="e">
        <v>#DIV/0!</v>
      </c>
      <c r="R45" s="111">
        <v>0</v>
      </c>
      <c r="S45" s="110">
        <v>-2423</v>
      </c>
      <c r="T45" s="110">
        <v>-1129</v>
      </c>
      <c r="U45" s="68">
        <v>-0.53404869995872883</v>
      </c>
      <c r="V45" s="111">
        <v>1294</v>
      </c>
      <c r="W45"/>
      <c r="X45"/>
      <c r="Y45"/>
    </row>
    <row r="46" spans="1:25" ht="15.75" customHeight="1" outlineLevel="1">
      <c r="A46" s="429"/>
      <c r="B46" s="430" t="s">
        <v>538</v>
      </c>
      <c r="C46" s="110">
        <v>72</v>
      </c>
      <c r="D46" s="115">
        <v>274</v>
      </c>
      <c r="E46" s="68">
        <v>2.8055555555555554</v>
      </c>
      <c r="F46" s="111">
        <v>202</v>
      </c>
      <c r="G46" s="110">
        <v>715</v>
      </c>
      <c r="H46" s="110">
        <v>1</v>
      </c>
      <c r="I46" s="68">
        <v>-0.99860139860139863</v>
      </c>
      <c r="J46" s="111">
        <v>-714</v>
      </c>
      <c r="K46" s="115"/>
      <c r="L46" s="110"/>
      <c r="M46" s="68" t="e">
        <v>#DIV/0!</v>
      </c>
      <c r="N46" s="111">
        <v>0</v>
      </c>
      <c r="O46" s="115"/>
      <c r="P46" s="110"/>
      <c r="Q46" s="68" t="e">
        <v>#DIV/0!</v>
      </c>
      <c r="R46" s="111">
        <v>0</v>
      </c>
      <c r="S46" s="110">
        <v>787</v>
      </c>
      <c r="T46" s="110">
        <v>275</v>
      </c>
      <c r="U46" s="68">
        <v>-0.65057179161372303</v>
      </c>
      <c r="V46" s="111">
        <v>-512</v>
      </c>
      <c r="W46"/>
      <c r="X46"/>
      <c r="Y46"/>
    </row>
    <row r="47" spans="1:25" ht="15.75" customHeight="1">
      <c r="A47" s="429"/>
      <c r="B47" s="449" t="s">
        <v>539</v>
      </c>
      <c r="C47" s="110">
        <v>-1586</v>
      </c>
      <c r="D47" s="115">
        <v>-993</v>
      </c>
      <c r="E47" s="68">
        <v>-0.37389659520807061</v>
      </c>
      <c r="F47" s="111">
        <v>593</v>
      </c>
      <c r="G47" s="110">
        <v>-1171</v>
      </c>
      <c r="H47" s="110">
        <v>-480</v>
      </c>
      <c r="I47" s="68">
        <v>-0.59009393680614863</v>
      </c>
      <c r="J47" s="111">
        <v>691</v>
      </c>
      <c r="K47" s="115"/>
      <c r="L47" s="110"/>
      <c r="M47" s="68" t="e">
        <v>#DIV/0!</v>
      </c>
      <c r="N47" s="111">
        <v>0</v>
      </c>
      <c r="O47" s="115"/>
      <c r="P47" s="110"/>
      <c r="Q47" s="68" t="e">
        <v>#DIV/0!</v>
      </c>
      <c r="R47" s="111">
        <v>0</v>
      </c>
      <c r="S47" s="110">
        <v>-2757</v>
      </c>
      <c r="T47" s="110">
        <v>-1473</v>
      </c>
      <c r="U47" s="68">
        <v>-0.46572361262241568</v>
      </c>
      <c r="V47" s="111">
        <v>1284</v>
      </c>
      <c r="W47"/>
      <c r="X47"/>
      <c r="Y47"/>
    </row>
    <row r="48" spans="1:25" ht="15.75" customHeight="1" outlineLevel="1">
      <c r="A48" s="429"/>
      <c r="B48" s="430" t="s">
        <v>540</v>
      </c>
      <c r="C48" s="110">
        <v>0</v>
      </c>
      <c r="D48" s="110">
        <v>0</v>
      </c>
      <c r="E48" s="68"/>
      <c r="F48" s="111"/>
      <c r="G48" s="110">
        <v>0</v>
      </c>
      <c r="H48" s="110">
        <v>0</v>
      </c>
      <c r="I48" s="68"/>
      <c r="J48" s="111"/>
      <c r="K48" s="29"/>
      <c r="L48" s="110"/>
      <c r="M48" s="68"/>
      <c r="N48" s="111"/>
      <c r="O48" s="29"/>
      <c r="P48" s="29"/>
      <c r="Q48" s="68"/>
      <c r="R48" s="111"/>
      <c r="S48" s="110">
        <v>0</v>
      </c>
      <c r="T48" s="110">
        <v>0</v>
      </c>
      <c r="U48" s="68"/>
      <c r="V48" s="111"/>
      <c r="W48"/>
      <c r="X48"/>
      <c r="Y48"/>
    </row>
    <row r="49" spans="1:25" ht="15.75" customHeight="1" outlineLevel="1">
      <c r="A49" s="437" t="s">
        <v>541</v>
      </c>
      <c r="B49" s="438"/>
      <c r="C49" s="22">
        <v>-4776</v>
      </c>
      <c r="D49" s="22">
        <v>-1539</v>
      </c>
      <c r="E49" s="83">
        <v>-0.67776381909547734</v>
      </c>
      <c r="F49" s="112">
        <v>3237</v>
      </c>
      <c r="G49" s="22">
        <v>-1652</v>
      </c>
      <c r="H49" s="22">
        <v>-776</v>
      </c>
      <c r="I49" s="83">
        <v>-0.53026634382566584</v>
      </c>
      <c r="J49" s="112">
        <v>876</v>
      </c>
      <c r="K49" s="22"/>
      <c r="L49" s="23"/>
      <c r="M49" s="83" t="e">
        <v>#DIV/0!</v>
      </c>
      <c r="N49" s="112">
        <v>0</v>
      </c>
      <c r="O49" s="22"/>
      <c r="P49" s="22"/>
      <c r="Q49" s="83" t="e">
        <v>#DIV/0!</v>
      </c>
      <c r="R49" s="112">
        <v>0</v>
      </c>
      <c r="S49" s="22">
        <v>-6428</v>
      </c>
      <c r="T49" s="22">
        <v>-2315</v>
      </c>
      <c r="U49" s="83">
        <v>-0.63985687616677045</v>
      </c>
      <c r="V49" s="112">
        <v>4113</v>
      </c>
      <c r="W49"/>
      <c r="X49"/>
      <c r="Y49"/>
    </row>
    <row r="50" spans="1:25" ht="15.75" customHeight="1" outlineLevel="1">
      <c r="A50" s="429" t="s">
        <v>542</v>
      </c>
      <c r="B50" s="430"/>
      <c r="C50" s="24"/>
      <c r="D50" s="29"/>
      <c r="E50" s="68"/>
      <c r="F50" s="69"/>
      <c r="G50" s="35"/>
      <c r="H50" s="110"/>
      <c r="I50" s="68"/>
      <c r="J50" s="69"/>
      <c r="K50" s="29"/>
      <c r="L50" s="29"/>
      <c r="M50" s="68"/>
      <c r="N50" s="69"/>
      <c r="O50" s="29"/>
      <c r="P50" s="29"/>
      <c r="Q50" s="68"/>
      <c r="R50" s="69"/>
      <c r="S50" s="110">
        <v>0</v>
      </c>
      <c r="T50" s="110">
        <v>0</v>
      </c>
      <c r="U50" s="68"/>
      <c r="V50" s="69"/>
      <c r="W50"/>
      <c r="X50"/>
      <c r="Y50"/>
    </row>
    <row r="51" spans="1:25" s="118" customFormat="1" ht="15.75" customHeight="1" outlineLevel="1">
      <c r="A51" s="431"/>
      <c r="B51" s="449" t="s">
        <v>543</v>
      </c>
      <c r="C51" s="110">
        <v>0</v>
      </c>
      <c r="D51" s="29">
        <v>0</v>
      </c>
      <c r="E51" s="68"/>
      <c r="F51" s="111">
        <v>0</v>
      </c>
      <c r="G51" s="110">
        <v>0</v>
      </c>
      <c r="H51" s="110">
        <v>0</v>
      </c>
      <c r="I51" s="68"/>
      <c r="J51" s="111">
        <v>0</v>
      </c>
      <c r="K51" s="115"/>
      <c r="L51" s="110"/>
      <c r="M51" s="68"/>
      <c r="N51" s="111">
        <v>0</v>
      </c>
      <c r="O51" s="115"/>
      <c r="P51" s="110"/>
      <c r="Q51" s="68"/>
      <c r="R51" s="111">
        <v>0</v>
      </c>
      <c r="S51" s="110">
        <v>0</v>
      </c>
      <c r="T51" s="110">
        <v>0</v>
      </c>
      <c r="U51" s="68"/>
      <c r="V51" s="111">
        <v>0</v>
      </c>
      <c r="W51" s="116"/>
      <c r="X51" s="116"/>
      <c r="Y51" s="116"/>
    </row>
    <row r="52" spans="1:25" ht="15.75" customHeight="1" outlineLevel="1">
      <c r="A52" s="429"/>
      <c r="B52" s="430" t="s">
        <v>544</v>
      </c>
      <c r="C52" s="110">
        <v>0</v>
      </c>
      <c r="D52" s="29">
        <v>0</v>
      </c>
      <c r="E52" s="68"/>
      <c r="F52" s="111">
        <v>0</v>
      </c>
      <c r="G52" s="110">
        <v>0</v>
      </c>
      <c r="H52" s="110">
        <v>0</v>
      </c>
      <c r="I52" s="68"/>
      <c r="J52" s="111">
        <v>0</v>
      </c>
      <c r="K52" s="115"/>
      <c r="L52" s="110"/>
      <c r="M52" s="68"/>
      <c r="N52" s="111">
        <v>0</v>
      </c>
      <c r="O52" s="115"/>
      <c r="P52" s="110"/>
      <c r="Q52" s="68"/>
      <c r="R52" s="111">
        <v>0</v>
      </c>
      <c r="S52" s="110">
        <v>0</v>
      </c>
      <c r="T52" s="110">
        <v>0</v>
      </c>
      <c r="U52" s="68"/>
      <c r="V52" s="111">
        <v>0</v>
      </c>
      <c r="W52"/>
      <c r="X52"/>
      <c r="Y52"/>
    </row>
    <row r="53" spans="1:25" ht="15.75" customHeight="1" outlineLevel="1">
      <c r="A53" s="429"/>
      <c r="B53" s="430" t="s">
        <v>545</v>
      </c>
      <c r="C53" s="110">
        <v>0</v>
      </c>
      <c r="D53" s="29">
        <v>0</v>
      </c>
      <c r="E53" s="68"/>
      <c r="F53" s="111"/>
      <c r="G53" s="110">
        <v>0</v>
      </c>
      <c r="H53" s="110">
        <v>0</v>
      </c>
      <c r="I53" s="68"/>
      <c r="J53" s="111"/>
      <c r="K53" s="115"/>
      <c r="L53" s="110"/>
      <c r="M53" s="68"/>
      <c r="N53" s="111"/>
      <c r="O53" s="115"/>
      <c r="P53" s="110"/>
      <c r="Q53" s="68"/>
      <c r="R53" s="111"/>
      <c r="S53" s="110">
        <v>0</v>
      </c>
      <c r="T53" s="110">
        <v>0</v>
      </c>
      <c r="U53" s="68"/>
      <c r="V53" s="111"/>
      <c r="W53"/>
      <c r="X53"/>
      <c r="Y53"/>
    </row>
    <row r="54" spans="1:25" ht="15.75" customHeight="1" outlineLevel="1">
      <c r="A54" s="429"/>
      <c r="B54" s="430" t="s">
        <v>546</v>
      </c>
      <c r="C54" s="110">
        <v>0</v>
      </c>
      <c r="D54" s="29">
        <v>0</v>
      </c>
      <c r="E54" s="68"/>
      <c r="F54" s="111">
        <v>0</v>
      </c>
      <c r="G54" s="110">
        <v>0</v>
      </c>
      <c r="H54" s="110">
        <v>0</v>
      </c>
      <c r="I54" s="68"/>
      <c r="J54" s="111">
        <v>0</v>
      </c>
      <c r="K54" s="115"/>
      <c r="L54" s="110"/>
      <c r="M54" s="68"/>
      <c r="N54" s="111">
        <v>0</v>
      </c>
      <c r="O54" s="115"/>
      <c r="P54" s="110"/>
      <c r="Q54" s="68"/>
      <c r="R54" s="111">
        <v>0</v>
      </c>
      <c r="S54" s="110">
        <v>0</v>
      </c>
      <c r="T54" s="110">
        <v>0</v>
      </c>
      <c r="U54" s="68"/>
      <c r="V54" s="111">
        <v>0</v>
      </c>
      <c r="W54"/>
      <c r="X54"/>
      <c r="Y54"/>
    </row>
    <row r="55" spans="1:25" ht="15.75" customHeight="1" outlineLevel="1">
      <c r="A55" s="429"/>
      <c r="B55" s="430" t="s">
        <v>536</v>
      </c>
      <c r="C55" s="110">
        <v>0</v>
      </c>
      <c r="D55" s="29">
        <v>0</v>
      </c>
      <c r="E55" s="68"/>
      <c r="F55" s="111"/>
      <c r="G55" s="110">
        <v>0</v>
      </c>
      <c r="H55" s="110">
        <v>-13323</v>
      </c>
      <c r="I55" s="68"/>
      <c r="J55" s="111"/>
      <c r="K55" s="115"/>
      <c r="L55" s="110"/>
      <c r="M55" s="68"/>
      <c r="N55" s="111"/>
      <c r="O55" s="115"/>
      <c r="P55" s="110"/>
      <c r="Q55" s="68"/>
      <c r="R55" s="111"/>
      <c r="S55" s="110">
        <v>0</v>
      </c>
      <c r="T55" s="110">
        <v>-13323</v>
      </c>
      <c r="U55" s="68"/>
      <c r="V55" s="111"/>
      <c r="W55" s="362"/>
      <c r="X55" s="362"/>
      <c r="Y55" s="362"/>
    </row>
    <row r="56" spans="1:25" ht="15.75" customHeight="1" outlineLevel="1">
      <c r="A56" s="429"/>
      <c r="B56" s="430" t="s">
        <v>479</v>
      </c>
      <c r="C56" s="110">
        <v>0</v>
      </c>
      <c r="D56" s="29">
        <v>40000</v>
      </c>
      <c r="E56" s="68" t="e">
        <v>#DIV/0!</v>
      </c>
      <c r="F56" s="111">
        <v>40000</v>
      </c>
      <c r="G56" s="110">
        <v>0</v>
      </c>
      <c r="H56" s="110">
        <v>15236</v>
      </c>
      <c r="I56" s="68" t="e">
        <v>#DIV/0!</v>
      </c>
      <c r="J56" s="111">
        <v>15236</v>
      </c>
      <c r="K56" s="115"/>
      <c r="L56" s="110"/>
      <c r="M56" s="68" t="e">
        <v>#DIV/0!</v>
      </c>
      <c r="N56" s="111">
        <v>0</v>
      </c>
      <c r="O56" s="115"/>
      <c r="P56" s="110"/>
      <c r="Q56" s="68" t="e">
        <v>#DIV/0!</v>
      </c>
      <c r="R56" s="111">
        <v>0</v>
      </c>
      <c r="S56" s="110">
        <v>0</v>
      </c>
      <c r="T56" s="110">
        <v>55236</v>
      </c>
      <c r="U56" s="68" t="e">
        <v>#DIV/0!</v>
      </c>
      <c r="V56" s="111">
        <v>55236</v>
      </c>
      <c r="W56"/>
      <c r="X56"/>
      <c r="Y56"/>
    </row>
    <row r="57" spans="1:25" ht="15.75" customHeight="1">
      <c r="A57" s="429"/>
      <c r="B57" s="430" t="s">
        <v>547</v>
      </c>
      <c r="C57" s="110">
        <v>-25896</v>
      </c>
      <c r="D57" s="110">
        <v>-24920</v>
      </c>
      <c r="E57" s="68">
        <v>-3.7689218412109926E-2</v>
      </c>
      <c r="F57" s="111">
        <v>976</v>
      </c>
      <c r="G57" s="110">
        <v>-6085</v>
      </c>
      <c r="H57" s="110">
        <v>-2949</v>
      </c>
      <c r="I57" s="68">
        <v>-0.51536565324568606</v>
      </c>
      <c r="J57" s="111">
        <v>3136</v>
      </c>
      <c r="K57" s="115"/>
      <c r="L57" s="110"/>
      <c r="M57" s="68" t="e">
        <v>#DIV/0!</v>
      </c>
      <c r="N57" s="111">
        <v>0</v>
      </c>
      <c r="O57" s="115"/>
      <c r="P57" s="110"/>
      <c r="Q57" s="68" t="e">
        <v>#DIV/0!</v>
      </c>
      <c r="R57" s="111">
        <v>0</v>
      </c>
      <c r="S57" s="110">
        <v>-31981</v>
      </c>
      <c r="T57" s="110">
        <v>-27869</v>
      </c>
      <c r="U57" s="68">
        <v>-0.12857634220318315</v>
      </c>
      <c r="V57" s="111">
        <v>4112</v>
      </c>
      <c r="W57"/>
      <c r="X57"/>
      <c r="Y57"/>
    </row>
    <row r="58" spans="1:25" ht="15.75" customHeight="1">
      <c r="A58" s="429"/>
      <c r="B58" s="430" t="s">
        <v>548</v>
      </c>
      <c r="C58" s="29">
        <v>416</v>
      </c>
      <c r="D58" s="110">
        <v>0</v>
      </c>
      <c r="E58" s="68"/>
      <c r="F58" s="111">
        <v>-416</v>
      </c>
      <c r="G58" s="110">
        <v>-412</v>
      </c>
      <c r="H58" s="110">
        <v>0</v>
      </c>
      <c r="I58" s="68"/>
      <c r="J58" s="111"/>
      <c r="K58" s="115"/>
      <c r="L58" s="110"/>
      <c r="M58" s="68"/>
      <c r="N58" s="111"/>
      <c r="O58" s="115"/>
      <c r="P58" s="110"/>
      <c r="Q58" s="68"/>
      <c r="R58" s="111"/>
      <c r="S58" s="110">
        <v>0</v>
      </c>
      <c r="T58" s="110">
        <v>0</v>
      </c>
      <c r="U58" s="68"/>
      <c r="V58" s="111"/>
      <c r="W58" s="362"/>
      <c r="X58" s="362"/>
      <c r="Y58" s="362"/>
    </row>
    <row r="59" spans="1:25" ht="15.75" customHeight="1">
      <c r="A59" s="429"/>
      <c r="B59" s="430" t="s">
        <v>549</v>
      </c>
      <c r="C59" s="29">
        <v>-724</v>
      </c>
      <c r="D59" s="110">
        <v>-1099</v>
      </c>
      <c r="E59" s="68"/>
      <c r="F59" s="111"/>
      <c r="G59" s="110">
        <v>-1091</v>
      </c>
      <c r="H59" s="110">
        <v>-1286</v>
      </c>
      <c r="I59" s="68"/>
      <c r="J59" s="111"/>
      <c r="K59" s="115"/>
      <c r="L59" s="110"/>
      <c r="M59" s="68"/>
      <c r="N59" s="111"/>
      <c r="O59" s="115"/>
      <c r="P59" s="110"/>
      <c r="Q59" s="68"/>
      <c r="R59" s="111"/>
      <c r="S59" s="110">
        <v>-1815</v>
      </c>
      <c r="T59" s="110">
        <v>-2385</v>
      </c>
      <c r="U59" s="68"/>
      <c r="V59" s="111"/>
      <c r="W59" s="362"/>
      <c r="X59" s="362"/>
      <c r="Y59" s="362"/>
    </row>
    <row r="60" spans="1:25" ht="15.75" customHeight="1">
      <c r="A60" s="429"/>
      <c r="B60" s="430" t="s">
        <v>550</v>
      </c>
      <c r="C60" s="110">
        <v>0</v>
      </c>
      <c r="D60" s="110">
        <v>0</v>
      </c>
      <c r="E60" s="68"/>
      <c r="F60" s="69"/>
      <c r="G60" s="110">
        <v>-1</v>
      </c>
      <c r="H60" s="110">
        <v>0</v>
      </c>
      <c r="I60" s="68"/>
      <c r="J60" s="69"/>
      <c r="K60" s="115"/>
      <c r="L60" s="110"/>
      <c r="M60" s="68"/>
      <c r="N60" s="69"/>
      <c r="O60" s="115"/>
      <c r="P60" s="110"/>
      <c r="Q60" s="68"/>
      <c r="R60" s="69"/>
      <c r="S60" s="110">
        <v>-1</v>
      </c>
      <c r="T60" s="110">
        <v>0</v>
      </c>
      <c r="U60" s="68"/>
      <c r="V60" s="69"/>
      <c r="W60"/>
      <c r="X60"/>
      <c r="Y60"/>
    </row>
    <row r="61" spans="1:25" ht="15.75" customHeight="1">
      <c r="A61" s="437" t="s">
        <v>551</v>
      </c>
      <c r="B61" s="438"/>
      <c r="C61" s="22">
        <v>-26204</v>
      </c>
      <c r="D61" s="22">
        <v>13981</v>
      </c>
      <c r="E61" s="83">
        <v>-1.5335444970233552</v>
      </c>
      <c r="F61" s="84">
        <v>40185</v>
      </c>
      <c r="G61" s="22">
        <v>-7589</v>
      </c>
      <c r="H61" s="22">
        <v>-2322</v>
      </c>
      <c r="I61" s="83">
        <v>-0.69403083410198974</v>
      </c>
      <c r="J61" s="84">
        <v>5267</v>
      </c>
      <c r="K61" s="22"/>
      <c r="L61" s="23"/>
      <c r="M61" s="83" t="e">
        <v>#DIV/0!</v>
      </c>
      <c r="N61" s="84">
        <v>0</v>
      </c>
      <c r="O61" s="22"/>
      <c r="P61" s="22"/>
      <c r="Q61" s="83" t="e">
        <v>#DIV/0!</v>
      </c>
      <c r="R61" s="84">
        <v>0</v>
      </c>
      <c r="S61" s="22">
        <v>-33797</v>
      </c>
      <c r="T61" s="22">
        <v>11659</v>
      </c>
      <c r="U61" s="83">
        <v>-1.3449714471698671</v>
      </c>
      <c r="V61" s="84">
        <v>45456</v>
      </c>
      <c r="W61"/>
      <c r="X61"/>
      <c r="Y61"/>
    </row>
    <row r="62" spans="1:25" ht="15.75" customHeight="1" thickBot="1">
      <c r="A62" s="439"/>
      <c r="B62" s="440" t="s">
        <v>552</v>
      </c>
      <c r="C62" s="25">
        <v>-23038</v>
      </c>
      <c r="D62" s="25">
        <v>-8009</v>
      </c>
      <c r="E62" s="85">
        <v>-0.65235697543189519</v>
      </c>
      <c r="F62" s="86">
        <v>15029</v>
      </c>
      <c r="G62" s="25">
        <v>-18849</v>
      </c>
      <c r="H62" s="25">
        <v>1747</v>
      </c>
      <c r="I62" s="85">
        <v>-1.0926839620138999</v>
      </c>
      <c r="J62" s="86">
        <v>20596</v>
      </c>
      <c r="K62" s="25"/>
      <c r="L62" s="25"/>
      <c r="M62" s="85" t="e">
        <v>#DIV/0!</v>
      </c>
      <c r="N62" s="86">
        <v>0</v>
      </c>
      <c r="O62" s="25"/>
      <c r="P62" s="25"/>
      <c r="Q62" s="85" t="e">
        <v>#DIV/0!</v>
      </c>
      <c r="R62" s="86">
        <v>0</v>
      </c>
      <c r="S62" s="25">
        <v>-41887</v>
      </c>
      <c r="T62" s="25">
        <v>-6262</v>
      </c>
      <c r="U62" s="85">
        <v>-0.85050254255496927</v>
      </c>
      <c r="V62" s="86">
        <v>35625</v>
      </c>
      <c r="W62"/>
      <c r="X62"/>
      <c r="Y62"/>
    </row>
    <row r="63" spans="1:25" ht="15.75" customHeight="1">
      <c r="A63" s="429"/>
      <c r="B63" s="430"/>
      <c r="C63" s="21"/>
      <c r="D63" s="29"/>
      <c r="E63" s="68"/>
      <c r="F63" s="69"/>
      <c r="G63" s="21"/>
      <c r="H63" s="21"/>
      <c r="I63" s="68"/>
      <c r="J63" s="69"/>
      <c r="K63" s="29"/>
      <c r="L63" s="29"/>
      <c r="M63" s="68"/>
      <c r="N63" s="69"/>
      <c r="O63" s="29"/>
      <c r="P63" s="29"/>
      <c r="Q63" s="68"/>
      <c r="R63" s="69"/>
      <c r="S63" s="30"/>
      <c r="T63" s="30"/>
      <c r="U63" s="68"/>
      <c r="V63" s="69"/>
      <c r="W63"/>
      <c r="X63"/>
      <c r="Y63"/>
    </row>
    <row r="64" spans="1:25" ht="15.75" customHeight="1">
      <c r="A64" s="429"/>
      <c r="B64" s="40" t="s">
        <v>553</v>
      </c>
      <c r="C64" s="34">
        <v>69861</v>
      </c>
      <c r="D64" s="401">
        <v>54109</v>
      </c>
      <c r="E64" s="87">
        <v>-0.22547630294441823</v>
      </c>
      <c r="F64" s="111">
        <v>-15752</v>
      </c>
      <c r="G64" s="34">
        <v>46823</v>
      </c>
      <c r="H64" s="401">
        <v>46100</v>
      </c>
      <c r="I64" s="87">
        <v>-1.5441129359502814E-2</v>
      </c>
      <c r="J64" s="111">
        <v>-723</v>
      </c>
      <c r="K64" s="29"/>
      <c r="L64" s="110"/>
      <c r="M64" s="87" t="e">
        <v>#DIV/0!</v>
      </c>
      <c r="N64" s="111">
        <v>0</v>
      </c>
      <c r="O64" s="29"/>
      <c r="P64" s="29"/>
      <c r="Q64" s="87" t="e">
        <v>#DIV/0!</v>
      </c>
      <c r="R64" s="111">
        <v>0</v>
      </c>
      <c r="S64" s="110">
        <v>69861</v>
      </c>
      <c r="T64" s="110">
        <v>54109</v>
      </c>
      <c r="U64" s="87">
        <v>-0.22547630294441823</v>
      </c>
      <c r="V64" s="111">
        <v>-15752</v>
      </c>
      <c r="W64"/>
      <c r="X64"/>
      <c r="Y64"/>
    </row>
    <row r="65" spans="1:22" ht="15.75" customHeight="1">
      <c r="A65" s="429"/>
      <c r="B65" s="430"/>
      <c r="C65" s="21"/>
      <c r="D65" s="29"/>
      <c r="E65" s="68"/>
      <c r="F65" s="69"/>
      <c r="G65" s="21"/>
      <c r="H65" s="21"/>
      <c r="I65" s="68"/>
      <c r="J65" s="69"/>
      <c r="K65" s="29"/>
      <c r="L65" s="29"/>
      <c r="M65" s="68"/>
      <c r="N65" s="69"/>
      <c r="O65" s="29"/>
      <c r="P65" s="29"/>
      <c r="Q65" s="68"/>
      <c r="R65" s="69"/>
      <c r="S65" s="29"/>
      <c r="T65" s="29"/>
      <c r="U65" s="68"/>
      <c r="V65" s="69"/>
    </row>
    <row r="66" spans="1:22" ht="15.75" customHeight="1" thickBot="1">
      <c r="A66" s="435"/>
      <c r="B66" s="436" t="s">
        <v>554</v>
      </c>
      <c r="C66" s="26">
        <v>46823</v>
      </c>
      <c r="D66" s="26">
        <v>46100</v>
      </c>
      <c r="E66" s="88">
        <v>-1.5441129359502814E-2</v>
      </c>
      <c r="F66" s="113">
        <v>-723</v>
      </c>
      <c r="G66" s="26">
        <v>27974</v>
      </c>
      <c r="H66" s="26">
        <v>47847</v>
      </c>
      <c r="I66" s="88">
        <v>0.71040966611853862</v>
      </c>
      <c r="J66" s="113">
        <v>19873</v>
      </c>
      <c r="K66" s="26"/>
      <c r="L66" s="26"/>
      <c r="M66" s="88" t="e">
        <v>#DIV/0!</v>
      </c>
      <c r="N66" s="113">
        <v>0</v>
      </c>
      <c r="O66" s="26"/>
      <c r="P66" s="26"/>
      <c r="Q66" s="88" t="e">
        <v>#DIV/0!</v>
      </c>
      <c r="R66" s="113">
        <v>0</v>
      </c>
      <c r="S66" s="26">
        <v>27974</v>
      </c>
      <c r="T66" s="26">
        <v>47847</v>
      </c>
      <c r="U66" s="88">
        <v>0.71040966611853862</v>
      </c>
      <c r="V66" s="113">
        <v>19873</v>
      </c>
    </row>
    <row r="67" spans="1:22" ht="15.75" customHeight="1">
      <c r="C67" s="104"/>
      <c r="D67" s="104"/>
      <c r="K67" s="103"/>
      <c r="L67" s="398"/>
      <c r="O67" s="103"/>
      <c r="P67" s="104"/>
      <c r="S67" s="48"/>
    </row>
    <row r="68" spans="1:22" ht="15.75" hidden="1" customHeight="1">
      <c r="L68" s="397"/>
      <c r="O68" s="56">
        <v>0</v>
      </c>
      <c r="P68" s="397">
        <v>-47847</v>
      </c>
    </row>
    <row r="69" spans="1:22" s="44" customFormat="1" ht="12" hidden="1">
      <c r="A69" s="45" t="s">
        <v>56</v>
      </c>
      <c r="B69" s="45"/>
      <c r="C69" s="45"/>
      <c r="D69" s="45"/>
      <c r="E69" s="351"/>
      <c r="F69" s="351"/>
      <c r="G69" s="45"/>
      <c r="H69" s="45"/>
      <c r="I69" s="359" t="s">
        <v>406</v>
      </c>
      <c r="J69" s="360" t="s">
        <v>414</v>
      </c>
      <c r="K69" s="45"/>
      <c r="L69" s="45"/>
      <c r="M69" s="359" t="s">
        <v>403</v>
      </c>
      <c r="N69" s="360" t="s">
        <v>407</v>
      </c>
      <c r="O69" s="45"/>
      <c r="P69" s="45"/>
      <c r="Q69" s="359" t="s">
        <v>404</v>
      </c>
      <c r="R69" s="360" t="s">
        <v>408</v>
      </c>
      <c r="S69" s="45"/>
      <c r="T69" s="45"/>
      <c r="U69" s="359">
        <v>2019</v>
      </c>
      <c r="V69" s="360">
        <v>2020</v>
      </c>
    </row>
    <row r="70" spans="1:22" s="44" customFormat="1" ht="12" hidden="1">
      <c r="A70" s="45" t="s">
        <v>57</v>
      </c>
      <c r="B70" s="45"/>
      <c r="C70" s="47">
        <v>-3984</v>
      </c>
      <c r="D70" s="47">
        <v>-25183</v>
      </c>
      <c r="E70" s="352">
        <v>-3.984</v>
      </c>
      <c r="F70" s="352">
        <v>-25.183</v>
      </c>
      <c r="G70" s="47">
        <v>-1982.7941141498231</v>
      </c>
      <c r="H70" s="47">
        <v>-25590</v>
      </c>
      <c r="I70" s="355">
        <v>-1.9827941141498231</v>
      </c>
      <c r="J70" s="356">
        <v>-25.59</v>
      </c>
      <c r="K70" s="47">
        <v>-6151.2058858501769</v>
      </c>
      <c r="L70" s="47">
        <v>-13035</v>
      </c>
      <c r="M70" s="355">
        <v>-6.1512058858501772</v>
      </c>
      <c r="N70" s="356">
        <v>-13.035</v>
      </c>
      <c r="O70" s="47">
        <v>23426</v>
      </c>
      <c r="P70" s="47" t="e">
        <v>#REF!</v>
      </c>
      <c r="Q70" s="355">
        <v>23.425999999999998</v>
      </c>
      <c r="R70" s="356" t="e">
        <v>#REF!</v>
      </c>
      <c r="S70" s="47">
        <v>1855</v>
      </c>
      <c r="T70" s="47">
        <v>-50773</v>
      </c>
      <c r="U70" s="355">
        <v>1.855</v>
      </c>
      <c r="V70" s="356">
        <v>-50.773000000000003</v>
      </c>
    </row>
    <row r="71" spans="1:22" s="44" customFormat="1" ht="12" hidden="1">
      <c r="A71" s="45" t="s">
        <v>58</v>
      </c>
      <c r="B71" s="45"/>
      <c r="C71" s="47">
        <v>12639</v>
      </c>
      <c r="D71" s="47">
        <v>9738</v>
      </c>
      <c r="E71" s="352">
        <v>12.638999999999999</v>
      </c>
      <c r="F71" s="352">
        <v>9.7379999999999995</v>
      </c>
      <c r="G71" s="47">
        <v>-19972</v>
      </c>
      <c r="H71" s="47">
        <v>17372</v>
      </c>
      <c r="I71" s="355">
        <v>-19.972000000000001</v>
      </c>
      <c r="J71" s="356">
        <v>17.372</v>
      </c>
      <c r="K71" s="47">
        <v>4694</v>
      </c>
      <c r="L71" s="47">
        <v>-38398</v>
      </c>
      <c r="M71" s="355">
        <v>4.694</v>
      </c>
      <c r="N71" s="356">
        <v>-38.398000000000003</v>
      </c>
      <c r="O71" s="47">
        <v>9512</v>
      </c>
      <c r="P71" s="47" t="e">
        <v>#REF!</v>
      </c>
      <c r="Q71" s="355">
        <v>9.5120000000000005</v>
      </c>
      <c r="R71" s="356" t="e">
        <v>#REF!</v>
      </c>
      <c r="S71" s="47">
        <v>-212</v>
      </c>
      <c r="T71" s="47">
        <v>27110</v>
      </c>
      <c r="U71" s="355">
        <v>-0.21199999999999999</v>
      </c>
      <c r="V71" s="356">
        <v>27.11</v>
      </c>
    </row>
    <row r="72" spans="1:22" s="44" customFormat="1" ht="12" hidden="1">
      <c r="A72" s="45" t="s">
        <v>59</v>
      </c>
      <c r="B72" s="45"/>
      <c r="C72" s="47">
        <v>18784</v>
      </c>
      <c r="D72" s="47">
        <v>-5006</v>
      </c>
      <c r="E72" s="352">
        <v>18.783999999999999</v>
      </c>
      <c r="F72" s="352">
        <v>-5.0060000000000002</v>
      </c>
      <c r="G72" s="47">
        <v>51473.021809999998</v>
      </c>
      <c r="H72" s="47">
        <v>13063</v>
      </c>
      <c r="I72" s="355">
        <v>51.473021809999999</v>
      </c>
      <c r="J72" s="356">
        <v>13.063000000000001</v>
      </c>
      <c r="K72" s="47">
        <v>15721.271909999996</v>
      </c>
      <c r="L72" s="47">
        <v>75060.293720000001</v>
      </c>
      <c r="M72" s="355">
        <v>15.721271909999995</v>
      </c>
      <c r="N72" s="356">
        <v>75.060293720000004</v>
      </c>
      <c r="O72" s="47">
        <v>-35629.293720000001</v>
      </c>
      <c r="P72" s="47" t="e">
        <v>#REF!</v>
      </c>
      <c r="Q72" s="355">
        <v>-35.62929372</v>
      </c>
      <c r="R72" s="356" t="e">
        <v>#REF!</v>
      </c>
      <c r="S72" s="47">
        <v>49808</v>
      </c>
      <c r="T72" s="47">
        <v>8057</v>
      </c>
      <c r="U72" s="355">
        <v>49.808</v>
      </c>
      <c r="V72" s="356">
        <v>8.0570000000000004</v>
      </c>
    </row>
    <row r="73" spans="1:22" ht="12" hidden="1">
      <c r="A73" s="45" t="s">
        <v>60</v>
      </c>
      <c r="B73" s="45"/>
      <c r="C73" s="47">
        <v>25</v>
      </c>
      <c r="D73" s="47">
        <v>-1539</v>
      </c>
      <c r="E73" s="352">
        <v>2.5000000000000001E-2</v>
      </c>
      <c r="F73" s="352">
        <v>-1.5389999999999999</v>
      </c>
      <c r="G73" s="47">
        <v>-1787</v>
      </c>
      <c r="H73" s="47">
        <v>-776</v>
      </c>
      <c r="I73" s="355">
        <v>-1.7869999999999999</v>
      </c>
      <c r="J73" s="356">
        <v>-0.77600000000000002</v>
      </c>
      <c r="K73" s="47">
        <v>-903</v>
      </c>
      <c r="L73" s="47">
        <v>3415</v>
      </c>
      <c r="M73" s="355">
        <v>-0.90300000000000002</v>
      </c>
      <c r="N73" s="356">
        <v>3.415</v>
      </c>
      <c r="O73" s="47">
        <v>-4087</v>
      </c>
      <c r="P73" s="47" t="e">
        <v>#REF!</v>
      </c>
      <c r="Q73" s="355">
        <v>-4.0869999999999997</v>
      </c>
      <c r="R73" s="356" t="e">
        <v>#REF!</v>
      </c>
      <c r="S73" s="47">
        <v>-8805</v>
      </c>
      <c r="T73" s="47">
        <v>-2315</v>
      </c>
      <c r="U73" s="355">
        <v>-8.8049999999999997</v>
      </c>
      <c r="V73" s="356">
        <v>-2.3149999999999999</v>
      </c>
    </row>
    <row r="74" spans="1:22" ht="12" hidden="1">
      <c r="A74" s="45" t="s">
        <v>61</v>
      </c>
      <c r="B74" s="45"/>
      <c r="C74" s="47">
        <v>-21885</v>
      </c>
      <c r="D74" s="47">
        <v>13981</v>
      </c>
      <c r="E74" s="352">
        <v>-21.885000000000002</v>
      </c>
      <c r="F74" s="352">
        <v>13.981</v>
      </c>
      <c r="G74" s="47">
        <v>-23731</v>
      </c>
      <c r="H74" s="47">
        <v>-2322</v>
      </c>
      <c r="I74" s="355">
        <v>-23.731000000000002</v>
      </c>
      <c r="J74" s="356">
        <v>-2.3220000000000001</v>
      </c>
      <c r="K74" s="47">
        <v>21050</v>
      </c>
      <c r="L74" s="47">
        <v>-12695</v>
      </c>
      <c r="M74" s="355">
        <v>21.05</v>
      </c>
      <c r="N74" s="356">
        <v>-12.695</v>
      </c>
      <c r="O74" s="47">
        <v>-42888</v>
      </c>
      <c r="P74" s="47" t="e">
        <v>#REF!</v>
      </c>
      <c r="Q74" s="355">
        <v>-42.887999999999998</v>
      </c>
      <c r="R74" s="356" t="e">
        <v>#REF!</v>
      </c>
      <c r="S74" s="47">
        <v>-45684</v>
      </c>
      <c r="T74" s="47">
        <v>11659</v>
      </c>
      <c r="U74" s="355">
        <v>-45.683999999999997</v>
      </c>
      <c r="V74" s="356">
        <v>11.659000000000001</v>
      </c>
    </row>
    <row r="75" spans="1:22" ht="12" hidden="1">
      <c r="A75" s="49" t="s">
        <v>62</v>
      </c>
      <c r="B75" s="49"/>
      <c r="C75" s="46">
        <v>5579</v>
      </c>
      <c r="D75" s="46">
        <v>-8009</v>
      </c>
      <c r="E75" s="352">
        <v>5.5789999999999997</v>
      </c>
      <c r="F75" s="352">
        <v>-8.0090000000000003</v>
      </c>
      <c r="G75" s="46">
        <v>4000.2276958501752</v>
      </c>
      <c r="H75" s="47">
        <v>1747</v>
      </c>
      <c r="I75" s="355">
        <v>4.0002276958501755</v>
      </c>
      <c r="J75" s="356">
        <v>1.7470000000000001</v>
      </c>
      <c r="K75" s="47">
        <v>34411.066024149826</v>
      </c>
      <c r="L75" s="47">
        <v>14347.293720000001</v>
      </c>
      <c r="M75" s="355">
        <v>34.411066024149825</v>
      </c>
      <c r="N75" s="356">
        <v>14.347293720000001</v>
      </c>
      <c r="O75" s="47">
        <v>-49666.293720000001</v>
      </c>
      <c r="P75" s="47" t="e">
        <v>#REF!</v>
      </c>
      <c r="Q75" s="355">
        <v>-49.666293719999999</v>
      </c>
      <c r="R75" s="356" t="e">
        <v>#REF!</v>
      </c>
      <c r="S75" s="46">
        <v>-3038</v>
      </c>
      <c r="T75" s="46">
        <v>-6262</v>
      </c>
      <c r="U75" s="355">
        <v>-3.0379999999999998</v>
      </c>
      <c r="V75" s="356">
        <v>-6.2619999999999996</v>
      </c>
    </row>
    <row r="76" spans="1:22" ht="12" hidden="1">
      <c r="A76" s="49" t="s">
        <v>63</v>
      </c>
      <c r="B76" s="49"/>
      <c r="C76" s="46">
        <v>46343</v>
      </c>
      <c r="D76" s="46">
        <v>54109</v>
      </c>
      <c r="E76" s="352">
        <v>46.343000000000004</v>
      </c>
      <c r="F76" s="352">
        <v>54.109000000000002</v>
      </c>
      <c r="G76" s="46">
        <v>25195</v>
      </c>
      <c r="H76" s="46">
        <v>46100</v>
      </c>
      <c r="I76" s="355">
        <v>25.195</v>
      </c>
      <c r="J76" s="356">
        <v>46.1</v>
      </c>
      <c r="K76" s="46">
        <v>29195.227695850175</v>
      </c>
      <c r="L76" s="46">
        <v>47110</v>
      </c>
      <c r="M76" s="355">
        <v>29.195227695850175</v>
      </c>
      <c r="N76" s="356">
        <v>47.11</v>
      </c>
      <c r="O76" s="46">
        <v>66644.293720000001</v>
      </c>
      <c r="P76" s="46" t="e">
        <v>#REF!</v>
      </c>
      <c r="Q76" s="355">
        <v>66.644293720000007</v>
      </c>
      <c r="R76" s="356" t="e">
        <v>#REF!</v>
      </c>
      <c r="S76" s="46">
        <v>16978</v>
      </c>
      <c r="T76" s="46">
        <v>54109</v>
      </c>
      <c r="U76" s="355">
        <v>16.978000000000002</v>
      </c>
      <c r="V76" s="356">
        <v>54.109000000000002</v>
      </c>
    </row>
    <row r="77" spans="1:22" ht="12" hidden="1">
      <c r="A77" s="49" t="s">
        <v>64</v>
      </c>
      <c r="B77" s="49"/>
      <c r="C77" s="46">
        <v>51922</v>
      </c>
      <c r="D77" s="46">
        <v>46100</v>
      </c>
      <c r="E77" s="352">
        <v>51.921999999999997</v>
      </c>
      <c r="F77" s="352">
        <v>46.1</v>
      </c>
      <c r="G77" s="46">
        <v>29195.227695850175</v>
      </c>
      <c r="H77" s="46">
        <v>47847</v>
      </c>
      <c r="I77" s="357">
        <v>29.195227695850175</v>
      </c>
      <c r="J77" s="358">
        <v>47.847000000000001</v>
      </c>
      <c r="K77" s="46">
        <v>63606.293720000001</v>
      </c>
      <c r="L77" s="46">
        <v>61457.293720000001</v>
      </c>
      <c r="M77" s="357">
        <v>63.606293720000004</v>
      </c>
      <c r="N77" s="358">
        <v>61.457293720000003</v>
      </c>
      <c r="O77" s="46">
        <v>16978</v>
      </c>
      <c r="P77" s="46" t="e">
        <v>#REF!</v>
      </c>
      <c r="Q77" s="357">
        <v>16.978000000000002</v>
      </c>
      <c r="R77" s="358" t="e">
        <v>#REF!</v>
      </c>
      <c r="S77" s="46">
        <v>13940</v>
      </c>
      <c r="T77" s="46">
        <v>47847</v>
      </c>
      <c r="U77" s="357">
        <v>13.94</v>
      </c>
      <c r="V77" s="358">
        <v>47.847000000000001</v>
      </c>
    </row>
    <row r="78" spans="1:22" ht="12" hidden="1">
      <c r="A78" s="16"/>
      <c r="B78" s="16"/>
      <c r="C78" s="102"/>
      <c r="D78" s="16"/>
      <c r="E78" s="16"/>
      <c r="F78" s="16"/>
      <c r="H78" s="16"/>
      <c r="I78" s="16"/>
      <c r="J78" s="16"/>
      <c r="K78" s="103"/>
      <c r="L78" s="16"/>
      <c r="M78" s="90"/>
      <c r="N78" s="90"/>
      <c r="O78" s="103"/>
      <c r="P78" s="16"/>
      <c r="Q78" s="121"/>
      <c r="R78" s="90"/>
      <c r="S78" s="122"/>
      <c r="T78" s="16"/>
      <c r="U78" s="90"/>
      <c r="V78" s="90"/>
    </row>
    <row r="79" spans="1:22" ht="12" hidden="1">
      <c r="A79" s="16"/>
      <c r="B79" s="16"/>
      <c r="C79" s="16"/>
      <c r="D79" s="16"/>
      <c r="E79" s="16"/>
      <c r="F79" s="16"/>
      <c r="H79" s="16"/>
      <c r="I79" s="16"/>
      <c r="J79" s="16"/>
      <c r="L79" s="16"/>
      <c r="M79" s="90"/>
      <c r="N79" s="90"/>
      <c r="P79" s="16"/>
      <c r="Q79" s="121"/>
      <c r="R79" s="90"/>
      <c r="T79" s="16"/>
      <c r="U79" s="90"/>
      <c r="V79" s="90"/>
    </row>
    <row r="80" spans="1:22" ht="12" hidden="1">
      <c r="A80" s="16" t="s">
        <v>65</v>
      </c>
      <c r="B80" s="16"/>
      <c r="C80" s="16"/>
      <c r="D80" s="16"/>
      <c r="E80" s="16"/>
      <c r="F80" s="16"/>
      <c r="H80" s="16"/>
      <c r="I80" s="16"/>
      <c r="J80" s="16"/>
      <c r="L80" s="16"/>
      <c r="M80" s="90"/>
      <c r="N80" s="90"/>
      <c r="P80" s="16"/>
      <c r="Q80" s="90"/>
      <c r="R80" s="90"/>
      <c r="S80" s="102"/>
      <c r="T80" s="16"/>
      <c r="U80" s="90"/>
      <c r="V80" s="90"/>
    </row>
    <row r="81" spans="1:22" ht="12" hidden="1">
      <c r="A81" s="16"/>
      <c r="B81" s="16"/>
      <c r="C81" s="16"/>
      <c r="D81" s="16"/>
      <c r="E81" s="16"/>
      <c r="F81" s="16"/>
      <c r="H81" s="16"/>
      <c r="I81" s="16"/>
      <c r="J81" s="16"/>
      <c r="K81" s="56">
        <v>-3665</v>
      </c>
      <c r="L81" s="56">
        <v>-5733</v>
      </c>
      <c r="M81" s="90">
        <v>0.56425648021828101</v>
      </c>
      <c r="N81" s="90"/>
      <c r="P81" s="16"/>
      <c r="Q81" s="90"/>
      <c r="R81" s="90"/>
      <c r="T81" s="16"/>
      <c r="U81" s="90"/>
      <c r="V81" s="90"/>
    </row>
    <row r="82" spans="1:22" ht="12" hidden="1">
      <c r="A82" s="8" t="s">
        <v>66</v>
      </c>
      <c r="B82" s="16"/>
      <c r="C82" s="16"/>
      <c r="D82" s="16"/>
      <c r="E82" s="16"/>
      <c r="F82" s="16"/>
      <c r="H82" s="16"/>
      <c r="I82" s="16"/>
      <c r="J82" s="16"/>
      <c r="L82" s="16"/>
      <c r="M82" s="90"/>
      <c r="N82" s="90"/>
      <c r="P82" s="16"/>
      <c r="Q82" s="90"/>
      <c r="R82" s="90"/>
      <c r="T82" s="16"/>
      <c r="U82" s="90"/>
      <c r="V82" s="90"/>
    </row>
    <row r="83" spans="1:22" ht="12" hidden="1">
      <c r="A83" s="8" t="s">
        <v>67</v>
      </c>
      <c r="B83" s="16"/>
      <c r="C83" s="16"/>
      <c r="D83" s="16"/>
      <c r="E83" s="16"/>
      <c r="F83" s="16"/>
      <c r="G83" s="56">
        <v>25040</v>
      </c>
      <c r="H83" s="16">
        <v>25040</v>
      </c>
      <c r="I83" s="16"/>
      <c r="J83" s="16"/>
      <c r="L83" s="16"/>
      <c r="M83" s="90"/>
      <c r="N83" s="90"/>
      <c r="P83" s="16"/>
      <c r="Q83" s="90"/>
      <c r="R83" s="90"/>
      <c r="S83" s="48"/>
      <c r="T83" s="16"/>
      <c r="U83" s="90"/>
      <c r="V83" s="90"/>
    </row>
    <row r="84" spans="1:22" ht="12" hidden="1">
      <c r="A84" s="16"/>
      <c r="B84" s="16"/>
      <c r="C84" s="16"/>
      <c r="D84" s="16"/>
      <c r="E84" s="16"/>
      <c r="F84" s="16"/>
      <c r="H84" s="16"/>
      <c r="I84" s="16"/>
      <c r="J84" s="16"/>
      <c r="L84" s="16"/>
      <c r="M84" s="90"/>
      <c r="N84" s="90"/>
      <c r="P84" s="16"/>
      <c r="Q84" s="90"/>
      <c r="R84" s="90"/>
      <c r="T84" s="16"/>
      <c r="U84" s="90"/>
      <c r="V84" s="90"/>
    </row>
    <row r="85" spans="1:22" ht="12" hidden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90"/>
      <c r="N85" s="90"/>
      <c r="O85" s="16"/>
      <c r="P85" s="16"/>
      <c r="Q85" s="90"/>
      <c r="R85" s="90"/>
      <c r="T85" s="16"/>
      <c r="U85" s="90"/>
      <c r="V85" s="90"/>
    </row>
    <row r="86" spans="1:22" ht="12" hidden="1">
      <c r="A86" s="16" t="s">
        <v>69</v>
      </c>
      <c r="B86" s="16"/>
      <c r="C86" s="15"/>
      <c r="D86" s="16"/>
      <c r="E86" s="16"/>
      <c r="F86" s="16"/>
      <c r="G86" s="16">
        <v>-25000</v>
      </c>
      <c r="H86" s="16">
        <v>-25000</v>
      </c>
      <c r="I86" s="16"/>
      <c r="J86" s="16"/>
      <c r="K86" s="16"/>
      <c r="L86" s="16"/>
      <c r="M86" s="90"/>
      <c r="N86" s="90"/>
      <c r="O86" s="16"/>
      <c r="P86" s="16"/>
      <c r="Q86" s="90"/>
      <c r="R86" s="90"/>
      <c r="T86" s="16"/>
      <c r="U86" s="90"/>
      <c r="V86" s="90"/>
    </row>
    <row r="87" spans="1:22" ht="15.75" hidden="1" customHeight="1">
      <c r="G87" s="16"/>
      <c r="K87" s="16"/>
      <c r="O87" s="16"/>
    </row>
    <row r="88" spans="1:22" ht="15.75" hidden="1" customHeight="1">
      <c r="G88" s="16"/>
      <c r="K88" s="16"/>
      <c r="O88" s="16"/>
    </row>
    <row r="89" spans="1:22" ht="15.75" hidden="1" customHeight="1">
      <c r="B89" s="16" t="s">
        <v>68</v>
      </c>
      <c r="C89" s="48">
        <v>-842</v>
      </c>
      <c r="D89" s="48">
        <v>-1539</v>
      </c>
      <c r="E89" s="50">
        <v>0.82779097387173395</v>
      </c>
      <c r="F89" s="16"/>
      <c r="G89" s="16">
        <v>-2522</v>
      </c>
      <c r="H89" s="48">
        <v>-788</v>
      </c>
      <c r="I89" s="50">
        <v>-0.68754956383822363</v>
      </c>
      <c r="J89" s="16"/>
      <c r="K89" s="16"/>
      <c r="L89" s="48"/>
      <c r="M89" s="91"/>
      <c r="N89" s="90"/>
      <c r="O89" s="16"/>
      <c r="P89" s="48"/>
      <c r="Q89" s="91"/>
      <c r="R89" s="90"/>
      <c r="T89" s="48"/>
      <c r="U89" s="91"/>
      <c r="V89" s="90"/>
    </row>
    <row r="90" spans="1:22" ht="15.75" hidden="1" customHeight="1">
      <c r="G90" s="16"/>
      <c r="K90" s="16"/>
      <c r="O90" s="16"/>
    </row>
    <row r="91" spans="1:22" ht="15.75" hidden="1" customHeight="1">
      <c r="G91" s="16"/>
      <c r="K91" s="16"/>
      <c r="O91" s="16"/>
    </row>
    <row r="92" spans="1:22" ht="15.75" hidden="1" customHeight="1">
      <c r="G92" s="16"/>
      <c r="K92" s="16"/>
      <c r="O92" s="16"/>
    </row>
    <row r="93" spans="1:22" ht="15.75" hidden="1" customHeight="1">
      <c r="G93" s="16"/>
      <c r="K93" s="16"/>
      <c r="O93" s="123"/>
    </row>
    <row r="94" spans="1:22" ht="15.75" hidden="1" customHeight="1">
      <c r="G94" s="16"/>
      <c r="K94" s="16"/>
      <c r="O94" s="16"/>
    </row>
    <row r="95" spans="1:22" ht="15.75" hidden="1" customHeight="1">
      <c r="G95" s="16"/>
      <c r="K95" s="16"/>
      <c r="O95" s="16"/>
    </row>
    <row r="96" spans="1:22" ht="15.75" customHeight="1">
      <c r="G96" s="16"/>
      <c r="K96" s="16"/>
      <c r="O96" s="16"/>
    </row>
    <row r="97" spans="3:20" ht="15.75" customHeight="1">
      <c r="C97" s="403"/>
      <c r="D97" s="405"/>
      <c r="E97" s="406"/>
      <c r="F97" s="406"/>
      <c r="G97" s="405"/>
      <c r="H97" s="405"/>
      <c r="I97" s="406"/>
      <c r="J97" s="406"/>
      <c r="K97" s="405"/>
      <c r="L97" s="405"/>
      <c r="M97" s="407"/>
      <c r="N97" s="407"/>
      <c r="O97" s="405"/>
      <c r="P97" s="405"/>
      <c r="S97" s="397"/>
      <c r="T97" s="397"/>
    </row>
    <row r="98" spans="3:20" ht="15.75" customHeight="1">
      <c r="G98" s="16"/>
      <c r="K98" s="16"/>
      <c r="O98" s="16"/>
    </row>
    <row r="99" spans="3:20" ht="15.75" customHeight="1">
      <c r="G99" s="16"/>
      <c r="K99" s="16"/>
      <c r="O99" s="16"/>
    </row>
    <row r="100" spans="3:20" ht="15.75" customHeight="1">
      <c r="G100" s="16"/>
      <c r="K100" s="16"/>
      <c r="O100" s="16"/>
    </row>
    <row r="101" spans="3:20" ht="15.75" customHeight="1">
      <c r="G101" s="16"/>
      <c r="K101" s="16"/>
      <c r="O101" s="16"/>
    </row>
    <row r="102" spans="3:20" ht="15.75" customHeight="1">
      <c r="G102" s="16"/>
      <c r="K102" s="16"/>
      <c r="O102" s="16"/>
    </row>
    <row r="103" spans="3:20" ht="15.75" customHeight="1">
      <c r="G103" s="16"/>
      <c r="K103" s="16"/>
      <c r="O103" s="16"/>
    </row>
    <row r="104" spans="3:20" ht="15.75" customHeight="1">
      <c r="G104" s="16"/>
      <c r="K104" s="16"/>
      <c r="O104" s="16"/>
    </row>
    <row r="105" spans="3:20" ht="15.75" customHeight="1">
      <c r="G105" s="16"/>
      <c r="K105" s="16"/>
      <c r="O105" s="16"/>
    </row>
    <row r="106" spans="3:20" ht="15.75" customHeight="1">
      <c r="G106" s="16"/>
      <c r="K106" s="16"/>
      <c r="O106" s="16"/>
    </row>
    <row r="107" spans="3:20" ht="15.75" customHeight="1">
      <c r="G107" s="16"/>
      <c r="K107" s="16"/>
      <c r="O107" s="16"/>
    </row>
    <row r="108" spans="3:20" ht="15.75" customHeight="1">
      <c r="G108" s="16"/>
      <c r="K108" s="16"/>
      <c r="O108" s="16"/>
    </row>
    <row r="109" spans="3:20" ht="15.75" customHeight="1">
      <c r="G109" s="16"/>
      <c r="K109" s="16"/>
      <c r="O109" s="16"/>
    </row>
    <row r="110" spans="3:20" ht="15.75" customHeight="1">
      <c r="G110" s="16"/>
      <c r="K110" s="16"/>
      <c r="O110" s="16"/>
    </row>
    <row r="111" spans="3:20" ht="15.75" customHeight="1">
      <c r="G111" s="16"/>
      <c r="K111" s="16"/>
      <c r="O111" s="16"/>
    </row>
    <row r="112" spans="3:20" ht="15.75" customHeight="1">
      <c r="G112" s="16"/>
      <c r="K112" s="16"/>
      <c r="O112" s="16"/>
    </row>
    <row r="113" spans="7:15" ht="15.75" customHeight="1">
      <c r="G113" s="16"/>
      <c r="K113" s="16"/>
      <c r="O113" s="16"/>
    </row>
    <row r="114" spans="7:15" ht="15.75" customHeight="1">
      <c r="G114" s="16"/>
      <c r="K114" s="16"/>
      <c r="O114" s="16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BP Price</vt:lpstr>
      <vt:lpstr>DRE Price</vt:lpstr>
      <vt:lpstr>Planilha Hélio</vt:lpstr>
      <vt:lpstr>DRE</vt:lpstr>
      <vt:lpstr>DFC Price</vt:lpstr>
      <vt:lpstr>Balanço Patrimonial</vt:lpstr>
      <vt:lpstr>Fluxo de caixa</vt:lpstr>
      <vt:lpstr>'BP Price'!_GoBack</vt:lpstr>
      <vt:lpstr>'Balanço Patrimonial'!Area_de_impressao</vt:lpstr>
      <vt:lpstr>DRE!Area_de_impressao</vt:lpstr>
      <vt:lpstr>'Fluxo de caixa'!Area_de_impressao</vt:lpstr>
      <vt:lpstr>'Planilha Hélio'!Area_de_impressao</vt:lpstr>
      <vt:lpstr>ATIVO</vt:lpstr>
      <vt:lpstr>DRE</vt:lpstr>
      <vt:lpstr>PASSIVO</vt:lpstr>
      <vt:lpstr>'Fluxo de caixa'!Titulos_de_impressao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2020-08-24T19:59:50Z</cp:lastPrinted>
  <dcterms:created xsi:type="dcterms:W3CDTF">2012-03-29T12:17:55Z</dcterms:created>
  <dcterms:modified xsi:type="dcterms:W3CDTF">2020-08-31T22:56:25Z</dcterms:modified>
</cp:coreProperties>
</file>